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r.raykova\Desktop\"/>
    </mc:Choice>
  </mc:AlternateContent>
  <bookViews>
    <workbookView xWindow="0" yWindow="0" windowWidth="20490" windowHeight="7770" activeTab="1"/>
  </bookViews>
  <sheets>
    <sheet name="ОТЧЕТ НА  ИПГВР " sheetId="9" r:id="rId1"/>
    <sheet name="ОТЧЕТ ИЗПЪЛНЕНИЕ ИП" sheetId="11" r:id="rId2"/>
    <sheet name="МАТРИЦА БУРГАС 2016 ИЗВЪН ЗОНИ" sheetId="10" state="hidden" r:id="rId3"/>
  </sheets>
  <definedNames>
    <definedName name="_xlnm.Print_Area" localSheetId="2">'МАТРИЦА БУРГАС 2016 ИЗВЪН ЗОНИ'!$A$1:$P$179</definedName>
    <definedName name="_xlnm.Print_Area" localSheetId="0">'ОТЧЕТ НА  ИПГВР '!$A$3:$C$381</definedName>
    <definedName name="_xlnm.Print_Titles" localSheetId="2">'МАТРИЦА БУРГАС 2016 ИЗВЪН ЗОНИ'!$1:$4</definedName>
    <definedName name="_xlnm.Print_Titles" localSheetId="0">'ОТЧЕТ НА  ИПГВР '!$3:$6</definedName>
  </definedNames>
  <calcPr calcId="162913"/>
</workbook>
</file>

<file path=xl/calcChain.xml><?xml version="1.0" encoding="utf-8"?>
<calcChain xmlns="http://schemas.openxmlformats.org/spreadsheetml/2006/main">
  <c r="D383" i="9" l="1"/>
  <c r="E62" i="11" l="1"/>
  <c r="D62" i="11"/>
  <c r="E50" i="11"/>
  <c r="D50" i="11"/>
  <c r="E45" i="11"/>
  <c r="D45" i="11"/>
  <c r="E40" i="11"/>
  <c r="D40" i="11"/>
  <c r="E37" i="11"/>
  <c r="D37" i="11"/>
  <c r="E16" i="11"/>
  <c r="D16" i="11"/>
  <c r="E13" i="11"/>
  <c r="D13" i="11"/>
  <c r="E63" i="11" l="1"/>
  <c r="E67" i="11" s="1"/>
  <c r="D63" i="11"/>
  <c r="D67" i="11" s="1"/>
  <c r="D362" i="9"/>
  <c r="D69" i="11" l="1"/>
  <c r="D298" i="9"/>
  <c r="D296" i="9" s="1"/>
  <c r="C296" i="9"/>
  <c r="D178" i="9"/>
  <c r="D167" i="9"/>
  <c r="D81" i="9"/>
  <c r="E81" i="9"/>
  <c r="E76" i="9"/>
  <c r="D65" i="9"/>
  <c r="E61" i="9"/>
  <c r="D61" i="9"/>
  <c r="E47" i="9"/>
  <c r="E24" i="9"/>
  <c r="E9" i="9"/>
  <c r="D47" i="9"/>
  <c r="D24" i="9"/>
  <c r="D9" i="9"/>
  <c r="C81" i="9"/>
  <c r="C76" i="9"/>
  <c r="C65" i="9"/>
  <c r="C61" i="9"/>
  <c r="C47" i="9"/>
  <c r="C24" i="9"/>
  <c r="C9" i="9"/>
  <c r="C8" i="9" l="1"/>
  <c r="D77" i="9"/>
  <c r="D76" i="9" s="1"/>
  <c r="D8" i="9" s="1"/>
  <c r="D264" i="9" l="1"/>
  <c r="D244" i="9" s="1"/>
  <c r="D166" i="9" s="1"/>
  <c r="D350" i="9" l="1"/>
  <c r="E350" i="9"/>
  <c r="C377" i="9"/>
  <c r="D377" i="9"/>
  <c r="E377" i="9"/>
  <c r="E8" i="9" l="1"/>
  <c r="E343" i="9" l="1"/>
  <c r="D343" i="9"/>
  <c r="C166" i="9"/>
  <c r="D136" i="9"/>
  <c r="E136" i="9"/>
  <c r="C136" i="9"/>
  <c r="C286" i="9"/>
  <c r="C343" i="9"/>
  <c r="E296" i="9"/>
  <c r="E339" i="9"/>
  <c r="D339" i="9"/>
  <c r="C339" i="9"/>
  <c r="E345" i="9"/>
  <c r="D345" i="9"/>
  <c r="C345" i="9"/>
  <c r="E348" i="9"/>
  <c r="D348" i="9"/>
  <c r="C348" i="9"/>
  <c r="E383" i="9"/>
  <c r="C383" i="9"/>
  <c r="C295" i="9" l="1"/>
  <c r="E295" i="9"/>
  <c r="D295" i="9"/>
  <c r="E385" i="9"/>
  <c r="D385" i="9"/>
  <c r="C385" i="9"/>
  <c r="E389" i="9"/>
  <c r="D389" i="9"/>
  <c r="E382" i="9" l="1"/>
  <c r="D382" i="9"/>
  <c r="E162" i="9"/>
  <c r="D162" i="9"/>
  <c r="C162" i="9"/>
  <c r="E160" i="9"/>
  <c r="D160" i="9"/>
  <c r="C160" i="9"/>
  <c r="E156" i="9"/>
  <c r="D156" i="9"/>
  <c r="C156" i="9"/>
  <c r="E142" i="9"/>
  <c r="D142" i="9"/>
  <c r="C142" i="9"/>
  <c r="E268" i="9"/>
  <c r="E166" i="9" s="1"/>
  <c r="D268" i="9"/>
  <c r="E120" i="9"/>
  <c r="D120" i="9"/>
  <c r="C120" i="9"/>
  <c r="C7" i="9" l="1"/>
  <c r="D7" i="9"/>
  <c r="E7" i="9"/>
  <c r="C389" i="9" l="1"/>
  <c r="C382" i="9" s="1"/>
  <c r="C268" i="9"/>
  <c r="E271" i="9"/>
  <c r="D271" i="9"/>
  <c r="C271" i="9"/>
  <c r="E282" i="9"/>
  <c r="D282" i="9"/>
  <c r="C282" i="9"/>
  <c r="E291" i="9"/>
  <c r="D291" i="9"/>
  <c r="C291" i="9"/>
  <c r="D286" i="9"/>
  <c r="E286" i="9"/>
  <c r="E165" i="9" l="1"/>
  <c r="E381" i="9" s="1"/>
  <c r="E405" i="9" s="1"/>
  <c r="C165" i="9"/>
  <c r="C381" i="9" s="1"/>
  <c r="D165" i="9"/>
  <c r="C405" i="9" l="1"/>
  <c r="G178" i="10"/>
  <c r="G177" i="10"/>
  <c r="G176" i="10"/>
  <c r="G175" i="10"/>
  <c r="G174" i="10"/>
  <c r="G173" i="10"/>
  <c r="G172" i="10"/>
  <c r="G171" i="10"/>
  <c r="G170" i="10"/>
  <c r="G169" i="10"/>
  <c r="G168" i="10"/>
  <c r="G167" i="10"/>
  <c r="G166" i="10"/>
  <c r="G165" i="10"/>
  <c r="G164" i="10"/>
  <c r="G163" i="10"/>
  <c r="G162" i="10"/>
  <c r="G161" i="10"/>
  <c r="G160" i="10"/>
  <c r="G159" i="10"/>
  <c r="G158" i="10"/>
  <c r="G157" i="10"/>
  <c r="G156" i="10"/>
  <c r="G155" i="10"/>
  <c r="G154" i="10"/>
  <c r="G153" i="10"/>
  <c r="G152" i="10"/>
  <c r="G151" i="10"/>
  <c r="G150" i="10"/>
  <c r="G149" i="10"/>
  <c r="G148" i="10"/>
  <c r="G147" i="10"/>
  <c r="G146" i="10"/>
  <c r="G145" i="10"/>
  <c r="G144" i="10"/>
  <c r="G143" i="10"/>
  <c r="G142" i="10"/>
  <c r="G141" i="10"/>
  <c r="G140" i="10"/>
  <c r="G139" i="10"/>
  <c r="G138" i="10"/>
  <c r="G137" i="10"/>
  <c r="G136" i="10"/>
  <c r="G135" i="10"/>
  <c r="G134" i="10"/>
  <c r="G133" i="10"/>
  <c r="G132" i="10"/>
  <c r="G131" i="10"/>
  <c r="G130" i="10"/>
  <c r="G129" i="10"/>
  <c r="G128" i="10"/>
  <c r="G127" i="10"/>
  <c r="G126" i="10"/>
  <c r="G125" i="10"/>
  <c r="G124" i="10"/>
  <c r="G123" i="10"/>
  <c r="G122" i="10"/>
  <c r="G121" i="10"/>
  <c r="G120" i="10"/>
  <c r="G119" i="10"/>
  <c r="G118" i="10"/>
  <c r="G117" i="10"/>
  <c r="G116" i="10"/>
  <c r="G115" i="10"/>
  <c r="G114" i="10"/>
  <c r="G113" i="10"/>
  <c r="G112" i="10"/>
  <c r="G111" i="10"/>
  <c r="G110" i="10"/>
  <c r="G109" i="10"/>
  <c r="G108" i="10"/>
  <c r="G107" i="10"/>
  <c r="G106" i="10"/>
  <c r="G105" i="10"/>
  <c r="G104" i="10"/>
  <c r="G103" i="10"/>
  <c r="G102" i="10"/>
  <c r="G101" i="10"/>
  <c r="G100" i="10"/>
  <c r="G99" i="10"/>
  <c r="G98" i="10"/>
  <c r="G97" i="10"/>
  <c r="G96" i="10"/>
  <c r="G95" i="10"/>
  <c r="G94" i="10"/>
  <c r="G93" i="10"/>
  <c r="G92" i="10"/>
  <c r="G91" i="10"/>
  <c r="G90" i="10"/>
  <c r="G89" i="10"/>
  <c r="G88" i="10"/>
  <c r="G87" i="10"/>
  <c r="G86" i="10"/>
  <c r="G85" i="10"/>
  <c r="G84" i="10"/>
  <c r="G83" i="10"/>
  <c r="G82" i="10"/>
  <c r="G81" i="10"/>
  <c r="G80" i="10"/>
  <c r="G79" i="10"/>
  <c r="G78" i="10"/>
  <c r="G77" i="10"/>
  <c r="G76" i="10"/>
  <c r="G75" i="10"/>
  <c r="G74" i="10"/>
  <c r="G73" i="10"/>
  <c r="G72" i="10"/>
  <c r="G71" i="10"/>
  <c r="G70" i="10"/>
  <c r="G69" i="10"/>
  <c r="G68" i="10"/>
  <c r="G67" i="10"/>
  <c r="G66" i="10"/>
  <c r="G65" i="10"/>
  <c r="G64" i="10"/>
  <c r="G63" i="10"/>
  <c r="G62" i="10"/>
  <c r="G61" i="10"/>
  <c r="G60" i="10"/>
  <c r="G59" i="10"/>
  <c r="G58" i="10"/>
  <c r="G57" i="10"/>
  <c r="G56" i="10"/>
  <c r="G55" i="10"/>
  <c r="G54" i="10"/>
  <c r="G53" i="10"/>
  <c r="G52" i="10"/>
  <c r="G51" i="10"/>
  <c r="G50" i="10"/>
  <c r="G49" i="10"/>
  <c r="G48" i="10"/>
  <c r="G47" i="10"/>
  <c r="G46" i="10"/>
  <c r="G45" i="10"/>
  <c r="G44" i="10"/>
  <c r="G43" i="10"/>
  <c r="F42" i="10"/>
  <c r="L41" i="10"/>
  <c r="H41" i="10"/>
  <c r="G41" i="10"/>
  <c r="L40" i="10"/>
  <c r="H40" i="10"/>
  <c r="G40" i="10"/>
  <c r="L39" i="10"/>
  <c r="H39" i="10"/>
  <c r="G39" i="10"/>
  <c r="L38" i="10"/>
  <c r="H38" i="10"/>
  <c r="G38" i="10"/>
  <c r="L37" i="10"/>
  <c r="H37" i="10"/>
  <c r="G37" i="10"/>
  <c r="F36" i="10"/>
  <c r="H36" i="10" s="1"/>
  <c r="L35" i="10"/>
  <c r="H35" i="10"/>
  <c r="G35" i="10"/>
  <c r="O34" i="10"/>
  <c r="N34" i="10"/>
  <c r="M34" i="10"/>
  <c r="K34" i="10"/>
  <c r="J34" i="10"/>
  <c r="I34" i="10"/>
  <c r="H33" i="10"/>
  <c r="L33" i="10" s="1"/>
  <c r="H32" i="10"/>
  <c r="L32" i="10" s="1"/>
  <c r="H31" i="10"/>
  <c r="L31" i="10" s="1"/>
  <c r="H30" i="10"/>
  <c r="L30" i="10" s="1"/>
  <c r="H29" i="10"/>
  <c r="L29" i="10" s="1"/>
  <c r="H28" i="10"/>
  <c r="L28" i="10" s="1"/>
  <c r="H27" i="10"/>
  <c r="L27" i="10" s="1"/>
  <c r="H26" i="10"/>
  <c r="L26" i="10" s="1"/>
  <c r="O25" i="10"/>
  <c r="N25" i="10"/>
  <c r="M25" i="10"/>
  <c r="K25" i="10"/>
  <c r="J25" i="10"/>
  <c r="I25" i="10"/>
  <c r="F25" i="10"/>
  <c r="H24" i="10"/>
  <c r="L24" i="10" s="1"/>
  <c r="H23" i="10"/>
  <c r="L23" i="10" s="1"/>
  <c r="H22" i="10"/>
  <c r="L22" i="10" s="1"/>
  <c r="H21" i="10"/>
  <c r="L21" i="10" s="1"/>
  <c r="H20" i="10"/>
  <c r="L20" i="10" s="1"/>
  <c r="H19" i="10"/>
  <c r="L19" i="10" s="1"/>
  <c r="H18" i="10"/>
  <c r="H17" i="10"/>
  <c r="L17" i="10" s="1"/>
  <c r="O16" i="10"/>
  <c r="O15" i="10" s="1"/>
  <c r="O5" i="10" s="1"/>
  <c r="O179" i="10" s="1"/>
  <c r="N16" i="10"/>
  <c r="M16" i="10"/>
  <c r="K16" i="10"/>
  <c r="J16" i="10"/>
  <c r="I16" i="10"/>
  <c r="F16" i="10"/>
  <c r="G14" i="10"/>
  <c r="G13" i="10"/>
  <c r="G12" i="10"/>
  <c r="G11" i="10"/>
  <c r="G10" i="10"/>
  <c r="G9" i="10"/>
  <c r="G8" i="10"/>
  <c r="F7" i="10"/>
  <c r="F6" i="10" s="1"/>
  <c r="N6" i="10"/>
  <c r="M6" i="10"/>
  <c r="L6" i="10"/>
  <c r="K6" i="10"/>
  <c r="J6" i="10"/>
  <c r="I6" i="10"/>
  <c r="H6" i="10"/>
  <c r="J15" i="10" l="1"/>
  <c r="J5" i="10" s="1"/>
  <c r="J179" i="10" s="1"/>
  <c r="G7" i="10"/>
  <c r="G6" i="10" s="1"/>
  <c r="K15" i="10"/>
  <c r="K5" i="10" s="1"/>
  <c r="K179" i="10" s="1"/>
  <c r="G42" i="10"/>
  <c r="I15" i="10"/>
  <c r="I5" i="10" s="1"/>
  <c r="I179" i="10" s="1"/>
  <c r="N15" i="10"/>
  <c r="N5" i="10" s="1"/>
  <c r="N179" i="10" s="1"/>
  <c r="H16" i="10"/>
  <c r="L16" i="10" s="1"/>
  <c r="M15" i="10"/>
  <c r="M5" i="10" s="1"/>
  <c r="M179" i="10" s="1"/>
  <c r="H25" i="10"/>
  <c r="L25" i="10" s="1"/>
  <c r="L18" i="10"/>
  <c r="G36" i="10"/>
  <c r="F34" i="10"/>
  <c r="L36" i="10"/>
  <c r="L34" i="10" l="1"/>
  <c r="L15" i="10" s="1"/>
  <c r="L5" i="10" s="1"/>
  <c r="L179" i="10" s="1"/>
  <c r="H34" i="10"/>
  <c r="H15" i="10" s="1"/>
  <c r="H5" i="10" s="1"/>
  <c r="H179" i="10" s="1"/>
  <c r="F15" i="10"/>
  <c r="F5" i="10" s="1"/>
  <c r="F179" i="10" s="1"/>
  <c r="G34" i="10"/>
  <c r="G15" i="10" s="1"/>
  <c r="G5" i="10" s="1"/>
  <c r="G179" i="10" s="1"/>
  <c r="K180" i="10" l="1"/>
  <c r="J180" i="10"/>
  <c r="M180" i="10"/>
  <c r="I180" i="10"/>
  <c r="L180" i="10"/>
  <c r="H180" i="10"/>
  <c r="G180" i="10"/>
  <c r="D381" i="9" l="1"/>
  <c r="D405" i="9" s="1"/>
</calcChain>
</file>

<file path=xl/sharedStrings.xml><?xml version="1.0" encoding="utf-8"?>
<sst xmlns="http://schemas.openxmlformats.org/spreadsheetml/2006/main" count="1190" uniqueCount="670">
  <si>
    <t>Проекти по видове зони за въздействие</t>
  </si>
  <si>
    <t>общо за проекта*</t>
  </si>
  <si>
    <t>Зона на въздействие с публични функции с висока обществена значимост (ЗВ I)
общо, в т.ч.:</t>
  </si>
  <si>
    <t>Проектна група ЗВ I -  1 Благоустрояване на градската жизнена среда</t>
  </si>
  <si>
    <t xml:space="preserve">Проект ЗВ I -  1.1 Обновяване на градска жизнена среда в ЦГЧ </t>
  </si>
  <si>
    <t>Проект ЗВ I -  1.2 Обновяване на градска жизнена среда в ж.к. Възраждане</t>
  </si>
  <si>
    <t>Проект ЗВ I -  1.3 Обновяване на градска жизнена среда в ЦГЧ и Приморски парк</t>
  </si>
  <si>
    <t>Проект ЗВ I -  1.4 Обновяване на градска жизнена среда в Парк Езеро и Атанасовска коса</t>
  </si>
  <si>
    <t>Проект ЗВ I -  1.5 Обновяване на градска жизнена среда в ЦГЧ и Приморски парк</t>
  </si>
  <si>
    <t>Проект ЗВ I -  1.6 Обновяване на градска жизнена среда в ж.к. Възраждане</t>
  </si>
  <si>
    <t>Проект ЗВ I -  1.7 Обновяване на градска жизнена средa в ЦГЧ и Приморски парк</t>
  </si>
  <si>
    <t>Проект ЗВ I -  1.8 Обновяване на градска жизнена средa в Приморски парк (ЗОД)</t>
  </si>
  <si>
    <t>Проектна група ЗВ I -  2 Обновяване на обекти на публичната инфраструктура</t>
  </si>
  <si>
    <t>Проект ЗВ I -  2.1 Обновяване и внедряване на мерки за енергийна ефективност в Агенция по вписванията</t>
  </si>
  <si>
    <t>Проект ЗВ I -  2.2 Обновяване и внедряване на мерки за енергийна ефективност в Областна дирекция на МВР и 1 РПУ</t>
  </si>
  <si>
    <t>Проект ЗВ I -  2.4 Обновяване и внедряване на мерки за енергийна ефективност в Съдебната палата</t>
  </si>
  <si>
    <t>Проект ЗВ I -  2.5 Обновяване и внедряване на мерки за енергийна ефективност в Областната администрация</t>
  </si>
  <si>
    <t>Проект ЗВ I -  2.7 Обновяване и внедряване на мерки за енергийна ефективност в Профсъюзен дом /ОП общински имоти/ (Агенция пътна инфраструктура)</t>
  </si>
  <si>
    <t>Проектна група ЗВ I - 3  Обновяване на обекти на образованието</t>
  </si>
  <si>
    <t>Проект ЗВ I -  3.1 Реконструкция  и ремонт на Дом за деца, лишени от родителска грижа Ал. Г. Коджакафалията за целите за образование</t>
  </si>
  <si>
    <t>Проект ЗВ I -  3.2 Ремонт и реконструкция, както и внедряване на мерки за енергийна ефективност  и обновяване на прилещащ терен/дворни пространства и площадки в стара баня на ОУ Л.Каравелов</t>
  </si>
  <si>
    <t>Проект ЗВ I -  3.3 Обновяване на прилещащ терен/дворни пространства и площадки в ОУ Св. Княз Борис I (двор) и  в ОУ Любен Каравелов</t>
  </si>
  <si>
    <t>Проект ЗВ I -  3.4 Обновяване на прилещащ терен/дворни пространства и площадки в Търговска гимназия и в СОУ Св. Св. Кирил и Методий</t>
  </si>
  <si>
    <t>Проект ЗВ I -  3.5 Доставка на ИКТ инфраструктура и съвременни образователни технологиие за нуждите на училишата</t>
  </si>
  <si>
    <t>Проект ЗВ I -  4.1 Изграждане на библиотека и музей на съвременното изкуство в сградата на бивша немска болница (ул. Средна гора 14, кв. 113, УПИ I)</t>
  </si>
  <si>
    <t>Проект ЗВ I -  4.2 Изграждане на изложбени експозиционни площи - Флора</t>
  </si>
  <si>
    <t>Проект ЗВ I -  4.3 Изграждане на Планетаруим в Парк Езеро</t>
  </si>
  <si>
    <t xml:space="preserve">Проект ЗВ I -  4.4 Изграждане на Бургаска художествена галерия </t>
  </si>
  <si>
    <t>Проект ЗВ I -  4.5 Реконструкция, ремонт и обновяване,  внедряване на мерки за енергийна ефективност в Културен дом на Лукойл Нефтохим (пл. Тройката 1, кв. 125, УПИ I)</t>
  </si>
  <si>
    <t>Проект ЗВ I -  4.6 Ремонт и обновяване,  внедряване на мерки за енергийна ефективност в Концертна зала Проф. Иван Вульпе</t>
  </si>
  <si>
    <t>Проект ЗВ I -  4.7 Ремонт и обновяване,  внедряване на мерки за енергийна ефективност в Природонаучна експозиция</t>
  </si>
  <si>
    <t>Проект ЗВ I -  4.8 Ремонт и обновяване,  внедряване на мерки за енергийна ефективност в Етнографска експозиция</t>
  </si>
  <si>
    <t>Проект ЗВ I -  4.9 Ремонт и обновяване,  внедряване на мерки за енергийна ефективност в Археологическа експозиция</t>
  </si>
  <si>
    <t>Проект ЗВ I -  4.10 Ремонт и обновяване,  внедряване на мерки за енергийна ефективност в Регионален исторически музей - дирекция</t>
  </si>
  <si>
    <t>Проект ЗВ I -  4.11 Ремонт и обновяване,  внедряване на мерки за енергийна ефективност в Радио възел</t>
  </si>
  <si>
    <t>Проект ЗВ I -  4.12 Ремонт и обновяване,  внедряване на мерки за енергийна ефективност в Младежки културен център</t>
  </si>
  <si>
    <t xml:space="preserve">Проектна група  ЗВ I - 5 Обновяване на социална инфраструктура
</t>
  </si>
  <si>
    <t>Проект ЗВ I -  5.2 Ремонт и реконструкция на Център за психично здраве Проф. Ив. Темков</t>
  </si>
  <si>
    <t>Проектна група ЗВ I - 6 Обновяване на спортна инфраструктура</t>
  </si>
  <si>
    <t>Проект ЗВ I -  6.1 Изграждане на тенис корт</t>
  </si>
  <si>
    <t>Проектна група ЗВ I - 7 Административо обслужване</t>
  </si>
  <si>
    <t>Проект ЗВ I -  7.1 Подобряване на администратвиното облсужване</t>
  </si>
  <si>
    <t>Проект ЗВ I -  7.2  Подобряване на управлението на човешките ресурси</t>
  </si>
  <si>
    <t>Проектна група ЗВ II - 1 Благоустрояване на градската жизнена среда</t>
  </si>
  <si>
    <t>Проект ЗВ II - 1.1 Обновяване на градска жизнена среда в Зона А и Зона Б (А)</t>
  </si>
  <si>
    <t>Проект ЗВ II -  1.2 Обновяване на градска жизнена среда в Зона В и Районен център (Б)</t>
  </si>
  <si>
    <t>Проект ЗВ II -  1.3 Обновяване на градска жизнена среда в Зона Г и зона Д (В)</t>
  </si>
  <si>
    <t>Проект ЗВ II -  1.4 Обновяване на градска жизнена среда в . Зона А и Зона Б (А)</t>
  </si>
  <si>
    <t>Проект ЗВ II -  1.5 Обновяване на градска жизнена среда в Зона В и Районен център (Б)</t>
  </si>
  <si>
    <t>Проект ЗВ II -  1.6 Обновяване на градска жизнена среда в  Зона Г и зона Д (В)</t>
  </si>
  <si>
    <t>Проект ЗВ II -  1.7 Обновяване на градска жизнена среда в Зона А и Зона Б (А)</t>
  </si>
  <si>
    <t xml:space="preserve">Проект ЗВ II -  1.8 Обновяване на градска жизнена среда в. Зона Г и зона Д (В) </t>
  </si>
  <si>
    <t>Проект ЗВ II -  1.9 Обновяване на градска жизнена среда в. Зона В и Районен център (Б)</t>
  </si>
  <si>
    <t>Проектна група ЗВ II - 2 Обновяване на обекти на публичната инфраструктура</t>
  </si>
  <si>
    <t>Проект ЗВ II -  2.1 Реконструкция на сграда на ТД Възраждане за нуждите на  IV РПУ</t>
  </si>
  <si>
    <t>Проектна група ЗВ II -  3 Обновяване на обекти на образованието</t>
  </si>
  <si>
    <t xml:space="preserve">Проект ЗВ II -  3.1 Изграждане на нова детска градина - трети корпус на ОДЗ Надежда </t>
  </si>
  <si>
    <t xml:space="preserve">Проект ЗВ II -  3.3 Изграждане на нова детска градина в РЦ – Меден Рудник </t>
  </si>
  <si>
    <t>Проект ЗВ II -  3.4 Изграждане на нов корпус на ЦДГ Чайка</t>
  </si>
  <si>
    <t>Проект ЗВ II -  3.5 Реконструкция на сградата на IV РПУ  за корпуси на ОДЗ Славейче</t>
  </si>
  <si>
    <t>Проект ЗВ II -  3.6 Обновяване на прилещащ терен/дворни пространства и площадки в ОДЗ Делфин, ОДЗ Славейче, ОДЗ Морска звезда и ЦДГ Чайка</t>
  </si>
  <si>
    <t>Проект ЗВ II -  3.7 Обновяване на прилещащ терен/дворни пространства и площадки в ОУ Найден Геров и  СОУ Петко Росен</t>
  </si>
  <si>
    <t>Проект ЗВ II -  3.8 Обновяване на прилещащ терен/дворни пространства и площадки в СОУ Константин Петканов</t>
  </si>
  <si>
    <t>Проект ЗВ II -  3.9 Обновяване на прилещащ терен/дворни пространства и площадки в Професионална техническа гимназия</t>
  </si>
  <si>
    <t>Проект 3.10 Доставка ИКТ инфраструктура и съвременни образователни технологии</t>
  </si>
  <si>
    <t>Проект ЗВ II -  4.1 Изграждане на Многофункционална сграда за администрация и култура, зала за ритуали</t>
  </si>
  <si>
    <t>Проект ЗВ II -  4.2 Изграждане на сцена на открито</t>
  </si>
  <si>
    <t>Проект ЗВ II -  4.3 Изграждане на културен център (библиотека, читалище)</t>
  </si>
  <si>
    <t xml:space="preserve">Проектна група ЗВ II - 5 Обновяване на социална инфраструктура
</t>
  </si>
  <si>
    <t>Проект ЗВ II -  5.1 Изграждане на социално жилище на 6 етажа в зона В</t>
  </si>
  <si>
    <t>Проект ЗВ II -  5.2 Изграждане на социално жилище на 4 етажа в зона Д</t>
  </si>
  <si>
    <t>Проект ЗВ II -  5.3 Изграждане на социално жилище 2 на 4 етажа в зона Д</t>
  </si>
  <si>
    <t>Проектна група ЗВ II - 6 Обновяване на спортна инфраструктура</t>
  </si>
  <si>
    <t>Проект ЗВ II -  6.1 Изграждане на спортен комплекс  с басейн, многофункционална зала и игрища за различни спортове</t>
  </si>
  <si>
    <t>Проект ЗВ II -  6.2 Изграждане на открити игрища - 2 игрища за футбол, 1 за волейбол/баскетбол и  2 тенискорта.</t>
  </si>
  <si>
    <t>Проект ЗВ II -  6.3 Облагородяване на тревната площ с цел създаване привлекателен терен за инвеститори за развитието на спорт и атракции</t>
  </si>
  <si>
    <t>Зона на въздействие с икономически функции (ЗВ III)
общо, в т.ч.:</t>
  </si>
  <si>
    <t>Проектна  група ЗВ III - 1 Благоустрояване на градската жизнена среда</t>
  </si>
  <si>
    <t>Проект  ЗВ III - 1.1 Обновяване на градска жизнена среда в СПЗ и ЮПЗ - ул. Крайезерна</t>
  </si>
  <si>
    <t>Проект ЗВ III - 1.2 Обновяване на градска жизнена среда в СПЗ и ЮПЗ до ул. Спортна (А)</t>
  </si>
  <si>
    <t>Проект ЗВ III - 1.3 Обновяване на градска жизнена среда в СПЗ и ЮПЗ до ул. Спортна (А)</t>
  </si>
  <si>
    <t>Проект ЗВ III - 1.4 Обновяване на градска жизнена среда в  ЮПЗ от ул. Спортна до пътен възел Юг, кв. Победа и кв. Акации (Б)</t>
  </si>
  <si>
    <t>Проект ЗВ III - 1.5 Обновяване на градска жизнена среда в. . ЮПЗ от ул. Спортна до пътен възел Юг, кв. Победа и кв. Акации (Б)</t>
  </si>
  <si>
    <t>Проект ЗВ III - 1.6 Обновяване на градска жизнена среда в ЮПЗ-Запад (В) - улица зад mr. Bricolage към преливници на ез. Мандра</t>
  </si>
  <si>
    <t>Проект  ЗВ III - 1.7 Обновяване на градска жизнена среда - 13 нови улици в ЮПЗ-Запад, една пешеходна алея и 153 паркоместа</t>
  </si>
  <si>
    <t>Проект ЗВ III - 1.8 Рекултивация на терен до преливници на Мандренско езеро</t>
  </si>
  <si>
    <t>Проектна група ЗВ III - 2  Обновяване на обекти на публичната инфраструктура</t>
  </si>
  <si>
    <t>Проект ЗВ III - 2.1 Ремонт, обновяване и прилагане на мерки по енергийна ефективност в сградата на КАТ</t>
  </si>
  <si>
    <t>Проект ЗВ III -  2.2 Ремонт, обновяване и прилагане на мерки по енергийна ефективност в сградата на затвора</t>
  </si>
  <si>
    <t xml:space="preserve">Проект ЗВ III - 2.3 Ремонт, обновяване и прилагане на мерки по енергийна ефективност в ДАМТН и  Държавна агенция Архиви </t>
  </si>
  <si>
    <t>Проектна група ЗВ III - 3 Обновяване на обекти на образованието</t>
  </si>
  <si>
    <t>Проект  ЗВ III - 3.1 Изграждане на Спортно училище</t>
  </si>
  <si>
    <t>Проектна група ЗВ III - 4 Спортна Инфраструктура</t>
  </si>
  <si>
    <t>Проект  ЗВ III - 4.1 Изграждане на Картинг писта</t>
  </si>
  <si>
    <t>Проектна група ЗВ III - 5 Сроителство и обновяване на бизнес и индустриални терени и сгради</t>
  </si>
  <si>
    <t>Проект ЗВ III - 5.1 Изграждане на Експо и ивент център като част от деконцентриран технологичен парк</t>
  </si>
  <si>
    <t>Проектна група ЗВ III - 6 Интегриран градски транспорт</t>
  </si>
  <si>
    <t xml:space="preserve">Проектна група  Обновяване на многофамилни жилищни сгради </t>
  </si>
  <si>
    <t>Проект  ЗВ I -  1.9 Изграждане на обществени паркинги в Зона на публични функции с висока обществена значимост, в подкрепа на интервенциите за осигуряване на балансирана градска среда</t>
  </si>
  <si>
    <t>Проект ЗВ I -  1.10 Изграждане на парк на миниатюрите в Парк Езеро</t>
  </si>
  <si>
    <t>Проект ЗВ I - 2.8 Обновяване и внедряване на мерки за енергийна ефективност в сграда на Община Бургас на ул. Александровска  26</t>
  </si>
  <si>
    <t>Проект ЗВ I - 2.9 Обновяване и внедряване на мерки за енергийна ефективност в сграда на Община Бургас на ул. Конт Андрованти</t>
  </si>
  <si>
    <t>Проект ЗВ I - 2.10 Обновяване и внедряване на мерки за енергийна ефективност в ЦАУ Приморие и ТД на НАП</t>
  </si>
  <si>
    <t>Проект ЗВ I - 2.11 Обновяване и внедряване на мерки за енергийна ефективност в сградата на ТД на НАП /ул. Цар. Петър 5Б/</t>
  </si>
  <si>
    <t>Проект ЗВ I - 2.12 Обновяване и внедряване на мерки за енергийна ефективност в сградата на ТД на НАП /ул. Александровска 26/</t>
  </si>
  <si>
    <t>Проект ЗВ I - 2.13 Обновяване и внедряване на мерки за енергийна ефективност в сграда на РСПБЗН-Бургас</t>
  </si>
  <si>
    <t>Проект ЗВ I - 2.14 Обновяване и внедряване на мерки за енергийна ефективност в сграда на Районна здравна инспекция Бургас</t>
  </si>
  <si>
    <t>Проект ЗВ I -  4.13 Изграждане на галерия "Подземен град"</t>
  </si>
  <si>
    <t>Проект ЗВ III - 1.9 Благоустрояване и рекултивация на зоните около гребен канал Вая</t>
  </si>
  <si>
    <t>Проект  ЗВ III - 4.2 Обновяване на сградата на гребна база Вая</t>
  </si>
  <si>
    <t>Проект 1.1 Изграждане на довеждаща инфраструктура в индустриална зона гр. Българово</t>
  </si>
  <si>
    <t>Проектна група 2: Обновяване на културна и спортна инфраструктура</t>
  </si>
  <si>
    <t>Проект 2.1 Изграждане на център за водни спортове в ж.к. Славейков</t>
  </si>
  <si>
    <t>Проект 2.2 Изграждане на център за водни спортове в в.з. Минерални бани, кв. Ветрен</t>
  </si>
  <si>
    <t>Проектна група 3: Изграждане и подобряване на  инфраструктурата за образование и обучение, повишаване качеството на образованието и извънучилищните занимания</t>
  </si>
  <si>
    <t>Проект 3.1 Обновяване на прилежащ терен/дворни пространства и площадки в ОУ Г. Бенковски, ж. к. Зорница</t>
  </si>
  <si>
    <t xml:space="preserve">Проект 3.2 Внедряване на мерки за енергийна ефективност и обновяване на прилежащ терен/дворни пространства и площадки в СОУ Й. Йовков, ж.к. Изгрев </t>
  </si>
  <si>
    <t>Проект 3.3 Внедряване на мерки за енергийна ефективност и обновяване на прилежащ терен/дворни пространства и площадки в ЦДГ №35 Теменуга, с. Равнец</t>
  </si>
  <si>
    <t>Проект 3.4 Внедряване на мерки за енергийна ефективност и обновяване на прилежащ терен/дворни пространства и площадки в ЦДГ № 4 Калинка, кв. Рудник</t>
  </si>
  <si>
    <t>Проект 3.6 Обновяване на дворно пространство и площадки в ОУ Антон Страшимиров, ж.к. Славейков</t>
  </si>
  <si>
    <t>Проект 3.7 Обновяване на дворно пространство и площадки в СОУ Димчо Дебелянов, ж.к. Славейков</t>
  </si>
  <si>
    <t>Проект 3.8 Обновяване на дворно пространство и площадки в ОУ Братя Миладинови, ж. к. Братя Миладинови</t>
  </si>
  <si>
    <t>Проект 3.9 Изграждане на допълнителен корпус, внедряване на мерки за енергийна ефективност в съществуващ корпус и обновяване на прилежащ терен в ОУ Васил Левски, кв. Горно Езерово</t>
  </si>
  <si>
    <t>Проект 3.10 Изграждане на ЦДГ, кв. Горно Езерово</t>
  </si>
  <si>
    <t>Проект 3.11 Внедряване на мерки за енергийна ефективност и обновяване на прилежащ терен/дворни пространства и площадки в СОУ К. Преславски, ж.к. Славейков</t>
  </si>
  <si>
    <t>Проект 3.12 Внедряване на мерки за енергийна ефективност и обновяване на прилежащ терен/дворни пространства в  ОУ Хр. Ботев, кв. Ветрен</t>
  </si>
  <si>
    <t>Проект 3.13 Обновяване на прилежащ терен/ дворно пространство на ОУ Кл. Охридски, ж.к. Изгрев</t>
  </si>
  <si>
    <t>Проект 3.14 Внедряване на мерки за енергийна ефективност  в сградата на ЦДГ 2 Ханс Кристиян Андерсен – филиал,  ж.к. Лазур</t>
  </si>
  <si>
    <t>Проект 3.15 Подкрепяща образователна среда за деца и ученици</t>
  </si>
  <si>
    <t xml:space="preserve">Проект 3.16 Мерки за продължаваща квалификация на педагогическите кадри </t>
  </si>
  <si>
    <t xml:space="preserve">Отношение към подпомаганите операции на съответната ОП </t>
  </si>
  <si>
    <t>Проектна готовност (вид на проекта)</t>
  </si>
  <si>
    <t>Срок на изпълнение в месеци</t>
  </si>
  <si>
    <t>процедури по ЗОП (вид)</t>
  </si>
  <si>
    <t>Размер на разходите (в лева)</t>
  </si>
  <si>
    <t xml:space="preserve">Забележка </t>
  </si>
  <si>
    <t>В това число:</t>
  </si>
  <si>
    <t>Други средства от СКФ</t>
  </si>
  <si>
    <t>Собствени средства  за съфинансиране</t>
  </si>
  <si>
    <t>Изцяло собствени средства</t>
  </si>
  <si>
    <t>Републикански бюджет</t>
  </si>
  <si>
    <t>Национални фондове</t>
  </si>
  <si>
    <t>други инвестиционни фондове</t>
  </si>
  <si>
    <t>частни инвеститори</t>
  </si>
  <si>
    <t>други донори</t>
  </si>
  <si>
    <t xml:space="preserve">дарения </t>
  </si>
  <si>
    <t>Открита процедура по ЗОП</t>
  </si>
  <si>
    <t>Непредвидени разходи за СМР – в размер до 8% от стойността на строителните и монтажните дейности</t>
  </si>
  <si>
    <t>Проект ЗВ I -  2.3 Обновяване и внедряване на мерки за енергийна ефективност в Национална компания железопътна 
инфраструктура и Държавно предприятие пристанищна инфраструктура и Изпълнителна агенция морска 
администрация /дирекция Морска администрация - Бургас/</t>
  </si>
  <si>
    <t>Няма изготвен проект</t>
  </si>
  <si>
    <t>Н/П</t>
  </si>
  <si>
    <t>ОПНОИР</t>
  </si>
  <si>
    <t xml:space="preserve">Изграждане на обществени паркинги </t>
  </si>
  <si>
    <t>Многоетажен паркинг на ул. Гурко</t>
  </si>
  <si>
    <t>Многоетажен паркинг (ЗОД)</t>
  </si>
  <si>
    <t>Многоетажен паркинг между ул. Св. Св. Кирил и Методий, ул. Средна Гора и бул. Демокрация</t>
  </si>
  <si>
    <t>Многоетажен паркинг на ул. Юри Венелин</t>
  </si>
  <si>
    <t>Подземен паркинг на ул. Васил Левски</t>
  </si>
  <si>
    <t>Многоетажен паркинг на ул. Поп Грую</t>
  </si>
  <si>
    <t>Подземен паркинг в кв. 1, ж. к. Възраждане</t>
  </si>
  <si>
    <t>Подземен паркинг в двора на ОУ Любен Каравелов</t>
  </si>
  <si>
    <t>Паркинг в двора на ОУ Любен Каравелов (Старата баня)</t>
  </si>
  <si>
    <t>Подземен паркинг Краснодар</t>
  </si>
  <si>
    <t>Многоетажен паркинг на ул. Дебелт, кв. 31, ж. к. Възраждане</t>
  </si>
  <si>
    <t>Оценка на съответсвието</t>
  </si>
  <si>
    <t>Осъществяване на строителен и авторски надзор</t>
  </si>
  <si>
    <t>Информация и публичност</t>
  </si>
  <si>
    <t>Организация и управление на проекта</t>
  </si>
  <si>
    <t>Независим финансов одит на проекта</t>
  </si>
  <si>
    <t>OПРР     приоритетна ос 1 Инвестиционен приоритет 6е</t>
  </si>
  <si>
    <t>Изготвяне на финансов анализ</t>
  </si>
  <si>
    <t>Изготвяне на технически/работен проект по реда на ЗУТ и Наредба 4</t>
  </si>
  <si>
    <t>Проект ЗВ I -  2.6 Обновяване и внедряване на мерки за енергийна ефективност в ИА Военни клубове и  военно-почивно дело</t>
  </si>
  <si>
    <t>Обследване за енергийна ефективност</t>
  </si>
  <si>
    <t>Изготвяне на технически паспорт</t>
  </si>
  <si>
    <t>Обзавеждане и оборудване</t>
  </si>
  <si>
    <t>Благоустрояване на прилежащ терен</t>
  </si>
  <si>
    <t>Проект ЗВ II - 2.2 Обновяване и внедряване на мерки за енергийна ефективност в сграда на Център за административни услуги Възраждане</t>
  </si>
  <si>
    <t>Проект ЗВ II -  3.2 Обновяване на прилещащ терен/дворни пространства и площадки в ОУ Елин Пелин</t>
  </si>
  <si>
    <t>Изграждане на Буферен паркинг източно от преливниците на Мандренското езеро</t>
  </si>
  <si>
    <t xml:space="preserve">Буферен паркинг на ул. Транспортна и бул. Стефан Стамболов, ж.к. Изгрев </t>
  </si>
  <si>
    <t xml:space="preserve">Буферен паркинг на ул. Ст. Стамболов и бул. Димитър Димов, ж.к. Изгрев </t>
  </si>
  <si>
    <t>Буферен паркинг на ул. Транспортна, Гробищен парк</t>
  </si>
  <si>
    <t>Буферен многоетажен паркинг в ж.к. Зорница, бл. 19</t>
  </si>
  <si>
    <t>Буферен многоетажен паркинг на ул. Странджа, ж.к. Братя Миладинови</t>
  </si>
  <si>
    <t>Буферен многоетажен паркинг на ул. Струма, ж.к. Братя Миладинови</t>
  </si>
  <si>
    <t>Буферен паркинг на ул. Ванче Михайлов (бл. 88), ж.к. Братя Миладинови</t>
  </si>
  <si>
    <t>Буферен паркинг на ул. Драма, ж.к. Братя Миладинови</t>
  </si>
  <si>
    <t>Буферен многоетажен паркинг на ул. Константин Величков, ж.к. Лазур</t>
  </si>
  <si>
    <t>Буферен многоетажен паркинг на ул. Панайот Волов, ж.к. Лазур</t>
  </si>
  <si>
    <t>Система за интегрирано управление на обществени паркинги</t>
  </si>
  <si>
    <t>Реконструкция и оборудване на 20 светофарно регулирани кръстовища - етап 1</t>
  </si>
  <si>
    <t>Реконструкция и оборудване на 16 светофарно регулирани кръстовища - етап 2</t>
  </si>
  <si>
    <t>Изграждане и оборудване на център за интегрирано управление на трафика</t>
  </si>
  <si>
    <t>Развитие на електрическия транспорт - ремонт и обновяване на токоизправителни станции и тролейбусна контактно кабелна мрежа</t>
  </si>
  <si>
    <t>Мерки за зелена градска мобилност и диференциране на трафика в ЦГЧ (изграждане на подземно преминаване бул. Демокрация)</t>
  </si>
  <si>
    <t>Изграждане на шумозаглушителни стени и зелени пояси по основните трафик артерии в урбанизираната територия - етап 1</t>
  </si>
  <si>
    <t>Изграждане на шумозаглушителни стени и зелени пояси по основните трафик артерии в урбанизираната територия - етап 2</t>
  </si>
  <si>
    <t>Обновяване на подвижен състав</t>
  </si>
  <si>
    <t>Надграждане на системата от бързи автобусни линии (разширяване и изграждане на виадукт при ж.п. гара)</t>
  </si>
  <si>
    <t>Интермодален хъб в зоната на ж.п. Гара, автогара и Морска гара - Бургас</t>
  </si>
  <si>
    <t>Проекти - извън зоните на въздействие, функционални връзки на града с неговата периферна територия</t>
  </si>
  <si>
    <t>Изграждане на довеждаща инфраструктура в индустриална зона гр. Българово</t>
  </si>
  <si>
    <t>Изграждане на център за водни спортове в ж.к. Славейков</t>
  </si>
  <si>
    <t>Оценка на съответствието</t>
  </si>
  <si>
    <t>Изграждане на център за водни спортове в в.з. Минерални бани, кв. Ветрен</t>
  </si>
  <si>
    <t>OПРР     приоритетна ос 1 Инвестиционен приоритет 9а, Финансови инструменти</t>
  </si>
  <si>
    <t>Изграждане на музей на открито Аква Калиде Термополис:  изграждане на музей, благоустрояване  и изграждане на културна инфраструктура“</t>
  </si>
  <si>
    <t>OПРР     приоритетна ос 1 Инвестиционен приоритет 10а</t>
  </si>
  <si>
    <t>Обновяване на прилежащ терен/дворни пространства и площадки в ОУ Г. Бенковски, ж. к. Зорница</t>
  </si>
  <si>
    <t>Обновяване на  и сграда</t>
  </si>
  <si>
    <t>Проект 3.5 Внедряване на мерки за енергийна ефективност и обновяване на прилежащ терен/дворни пространства и площадки в СОУ Христо Ботев, кв. Черно море</t>
  </si>
  <si>
    <t>Технически инвестиционен проект</t>
  </si>
  <si>
    <t xml:space="preserve">Изграждане на допълнителен корпус, внедряване на мерки за енергийна ефективност в съществуващ корпус </t>
  </si>
  <si>
    <t>Изграждане на ЦДГ, кв. Горно Езерово</t>
  </si>
  <si>
    <t>ОБЩО:</t>
  </si>
  <si>
    <t>ул. Александровска</t>
  </si>
  <si>
    <t>ул. Богориди</t>
  </si>
  <si>
    <t>бул. Княз Александър Батенберг</t>
  </si>
  <si>
    <t>ул. Цар Симеон I (ул. Стефан Стамболов)</t>
  </si>
  <si>
    <t>ул. Алеко Константинов</t>
  </si>
  <si>
    <t xml:space="preserve">ул. Георги Кирков </t>
  </si>
  <si>
    <t>Подземно преминаване на бул. Демокрация</t>
  </si>
  <si>
    <t>ул. Петко Каравелов</t>
  </si>
  <si>
    <t>ул. Войнишка</t>
  </si>
  <si>
    <t>ул. Пейо Яворов</t>
  </si>
  <si>
    <t>ул. Морска</t>
  </si>
  <si>
    <t>ул. Възраждане</t>
  </si>
  <si>
    <t>ул. Антим I</t>
  </si>
  <si>
    <t>бул. Княгиня Мария Луиза</t>
  </si>
  <si>
    <t>ул. Фердинандова</t>
  </si>
  <si>
    <t>ул. Уилям Гладстон</t>
  </si>
  <si>
    <t>ул. Дебелт</t>
  </si>
  <si>
    <t>ул. Св. Патриарх Евтимий</t>
  </si>
  <si>
    <t>Улици в междублоково пространство - ул. Македония, ул. Пробуда и ул. Хр. Фотев към мярка П-А-П1.3-01</t>
  </si>
  <si>
    <t>ул. Цар Самуил</t>
  </si>
  <si>
    <t>ул. Македония</t>
  </si>
  <si>
    <t>ул. Пробуда</t>
  </si>
  <si>
    <t>ул. Любен Каравелов</t>
  </si>
  <si>
    <t>ул. Шейново</t>
  </si>
  <si>
    <t>ул. Васил Левски</t>
  </si>
  <si>
    <t>ул. Цариградска</t>
  </si>
  <si>
    <t>ул. Ивайло</t>
  </si>
  <si>
    <t>Реконструкция на площад Жени Патева</t>
  </si>
  <si>
    <t>Обновяване на зелени междублокови пространства в ж.к Възраждане
(1. между ул. Дебелт, ул. Цар Самуил, ул. Цар Калоян, ул. Хр. Фотев, ул. Ивайло и бул. Сан Стефано; 2. между ул. Цар Самуил, ул. Дебелт, ул. Л. Каравелов и бул. Мария Луиза; 3. между ул. Л. Каравелов,  ул. Цар Калоян, ул. Васил Левски и ул. Дебелт)</t>
  </si>
  <si>
    <t>ул. Св. Климент Охридски</t>
  </si>
  <si>
    <t>ул. Цар Асен I</t>
  </si>
  <si>
    <t>Борисова градина</t>
  </si>
  <si>
    <t>Зелено пространство между ул. Шейново, ул. Климент Охридски, ул. Св. Патриарх Евтимий и ул. Цариградска /зад Операта/</t>
  </si>
  <si>
    <t>ул. Христо Фотев</t>
  </si>
  <si>
    <t>Обновяване на зелено междублоково пространство между бул. Сан Стефано и ул. Хр. Фотев - от бл. 107 до бл. 122, от бл. 122 до бл. 123, от бл. 123 до бл. 130, от бл. 130 до бл. 70</t>
  </si>
  <si>
    <t>ул. Св. Св. Кирил и Методий</t>
  </si>
  <si>
    <t>ул. Проф. Д-р Асен Златаров</t>
  </si>
  <si>
    <t>Улици в междублоково пространство - ул. Хр. Фотев, ул. Цар Самуил, ул. Македония, ул. Пробуда, ул. Любен Каравелов към мярка П-Б-П1.3-02</t>
  </si>
  <si>
    <t>ул. Оборище</t>
  </si>
  <si>
    <t>ул. Средна гора</t>
  </si>
  <si>
    <t>ул. Константин Фотинов</t>
  </si>
  <si>
    <t>Реконструкция на историческо ядро на Приморски парк и южна част</t>
  </si>
  <si>
    <t>Обновяване на зелени пространства между бул. Сан Стефано, ул. Александровска, ул. Любен Каравелов и бул. Стефан Стамболов</t>
  </si>
  <si>
    <t xml:space="preserve">ул. Софроний                                          ул. Митрополит Симеон                </t>
  </si>
  <si>
    <t>ул. Силистра</t>
  </si>
  <si>
    <t>ул. Генерал Скобелев</t>
  </si>
  <si>
    <t>ул. Поморийска</t>
  </si>
  <si>
    <t>между бл. 82, ул. Пробуда, ул. Л. Каравелов, ул. Хр. Ботев /което не влиза в реконструкцията на Александровска/</t>
  </si>
  <si>
    <t>Реконструкция на паркова алея в парк Езеро и изграждане на подземен паркинг за 80 автомобила</t>
  </si>
  <si>
    <t>Реконструкция на Парк Езеро</t>
  </si>
  <si>
    <t>ул. Димитър Димов</t>
  </si>
  <si>
    <t>бул. Сан Стефано</t>
  </si>
  <si>
    <t>ул. Филип Кутев</t>
  </si>
  <si>
    <t>ул. Граф Игнатиев</t>
  </si>
  <si>
    <t>ул. Гео Милев</t>
  </si>
  <si>
    <t>ул. Тракийска (ул. Конт Андрованти)</t>
  </si>
  <si>
    <t>ул. Д-р Нидер</t>
  </si>
  <si>
    <t>ул. Ген. Майор Лермонтов</t>
  </si>
  <si>
    <t>ул. Успенска</t>
  </si>
  <si>
    <t>ул. Иларион Макариополски</t>
  </si>
  <si>
    <t>ул. Отец Паисий</t>
  </si>
  <si>
    <t>ул. Георги С. Раковски</t>
  </si>
  <si>
    <t>ул. Елин Пелин</t>
  </si>
  <si>
    <t>ул. Хан Крум</t>
  </si>
  <si>
    <t>бул. Иван Вазов</t>
  </si>
  <si>
    <t>ул. 6-ти септември</t>
  </si>
  <si>
    <t>ул. Поп Грую</t>
  </si>
  <si>
    <t>ул. Юрий Венелин</t>
  </si>
  <si>
    <t>ул. Иван Богоров</t>
  </si>
  <si>
    <t>ул. Пиротска</t>
  </si>
  <si>
    <t>ул. Георги Шагунов</t>
  </si>
  <si>
    <t>ул. Константин Величков</t>
  </si>
  <si>
    <t>ул. Екзарх Йосиф</t>
  </si>
  <si>
    <t>ул. Странджа</t>
  </si>
  <si>
    <t>бул. Демокрация</t>
  </si>
  <si>
    <t>ул. Милин камък + ул. Георги Кондолов</t>
  </si>
  <si>
    <t>ул. Райна Княгиня</t>
  </si>
  <si>
    <t>ул. Емил де Лавеле</t>
  </si>
  <si>
    <t>ул. Крали Марко</t>
  </si>
  <si>
    <t>ул. Зора</t>
  </si>
  <si>
    <t>ул. Трайко Китанчев</t>
  </si>
  <si>
    <t>ул. Шипка</t>
  </si>
  <si>
    <t>ул. Страхил</t>
  </si>
  <si>
    <t>ул. Неврокоп</t>
  </si>
  <si>
    <t>ул. Михаил Герджиков</t>
  </si>
  <si>
    <t>ул. Поп Георги</t>
  </si>
  <si>
    <t>ул. Тутракан</t>
  </si>
  <si>
    <t>ул. Трапезица</t>
  </si>
  <si>
    <t>Облагородяване на междублоково пространство между бл. 440, 442, 443, 444, 445</t>
  </si>
  <si>
    <t>Облагородяване на междублоково пространство между бл. 460, 461, 463, 464, 466, 467, 465, 462 и Между бл. 469 и 468</t>
  </si>
  <si>
    <t>Улица в зона Б</t>
  </si>
  <si>
    <t>ул. Въстаническа</t>
  </si>
  <si>
    <t>Облагородяване на междублоково пространство между бл. 496, 497, 498, между бл. 494, 495, 493, 492</t>
  </si>
  <si>
    <t>Улица в зона В</t>
  </si>
  <si>
    <t xml:space="preserve">Подлез на бул. Захари Стоянов  кв. Меден Рудник </t>
  </si>
  <si>
    <t>Улица в зона А</t>
  </si>
  <si>
    <t>Улица в зона А и зона Б</t>
  </si>
  <si>
    <t>Облагородяване на междублоково пространство по протежение на бул. З. Стоянов, бл. 412, 413, 414</t>
  </si>
  <si>
    <t>Облагородяване на междублоково пространство по протежение на бул. З. Стоянов, нов път, бл. 410, 406</t>
  </si>
  <si>
    <t>Облагородяване на междублоково пространство между бл. 415, 418, 419, 421, 420, 417, 416</t>
  </si>
  <si>
    <t>Облагородяване на междублоково пространство между бл. 252, 251, 323, 410, 406 и 409, между бл. 402, 403, 404, 408, 407, 405</t>
  </si>
  <si>
    <t>Облагородяване на междублоково пространство между бл. 424, 423, 425</t>
  </si>
  <si>
    <t>Облагородяване на междублоково пространство между бл. 435, 439, 437, 433, 438, 434, между бл. 436, 428, 430, 431, 429, около бл. 438 и 432</t>
  </si>
  <si>
    <t>Облагородяване на междублоково пространство /зелена ивица между/ 418, 419 и 421 и източна артерия</t>
  </si>
  <si>
    <t>Облагородяване на междублоково пространство между бл. 114, 115, 484, 485, 482</t>
  </si>
  <si>
    <t>Облагородяване на междублоково пространство между бл. 479, 478, 111</t>
  </si>
  <si>
    <t>Облагородяване на междублоково пространство между бл. 107, 108, 109 и 110</t>
  </si>
  <si>
    <t>Облагородяване на междублоково пространство между бл. 480, 476, 475, между бл. 479, 478, 477</t>
  </si>
  <si>
    <t>Облагородяване на междублоково пространство между бл. 111, 112, 113</t>
  </si>
  <si>
    <t>Облагородяване на междублоково пространство между бл. 481 и 474</t>
  </si>
  <si>
    <t>Облагородяване на междублоково пространство между бл. 487 и 486, между бл. 472 и 473</t>
  </si>
  <si>
    <t>Облагородяване на междублоково пространство до бл. 491</t>
  </si>
  <si>
    <t>Облагородяване на междублоково пространство между бл. 100, 116, 99</t>
  </si>
  <si>
    <t>Облагородяване на междублоково пространство между бл. 105, 106, 104, 102, 101, 103</t>
  </si>
  <si>
    <t xml:space="preserve">локали от Кауфланд до края на кв. Меден Рудник </t>
  </si>
  <si>
    <t>нова улица от бул. Захари Стоянов до парк Шилото</t>
  </si>
  <si>
    <t>улица в зона Г</t>
  </si>
  <si>
    <t>ул. Огражден</t>
  </si>
  <si>
    <t>ул. Ален мак</t>
  </si>
  <si>
    <t>ул. Мургаш</t>
  </si>
  <si>
    <t>парк Шилото</t>
  </si>
  <si>
    <t>около бл. 131 и 132, около бл. 133</t>
  </si>
  <si>
    <t>между бл. 162, 161, 160, 159</t>
  </si>
  <si>
    <t>около бл. 122</t>
  </si>
  <si>
    <t>около бл. 136</t>
  </si>
  <si>
    <t>Нови улици в зона Б, м. Бялата пръст</t>
  </si>
  <si>
    <t>ул. Капитан Петко Войвода</t>
  </si>
  <si>
    <t>ул. Балкан</t>
  </si>
  <si>
    <t>ул. Тракиец</t>
  </si>
  <si>
    <t>ул. Люлин</t>
  </si>
  <si>
    <t>ул. Миньорска</t>
  </si>
  <si>
    <t>ул. Залесителна</t>
  </si>
  <si>
    <t>ул. Народен юмрук</t>
  </si>
  <si>
    <t>ул. Черни връх</t>
  </si>
  <si>
    <t>ул. Роден край</t>
  </si>
  <si>
    <t>ул. Петрова нива</t>
  </si>
  <si>
    <t>ул. Георги Бенковски</t>
  </si>
  <si>
    <t>ул. Бачо Киро</t>
  </si>
  <si>
    <t>ул. Тополица</t>
  </si>
  <si>
    <t>ул. Преображенска</t>
  </si>
  <si>
    <t>ул. Босна</t>
  </si>
  <si>
    <t>ул. Септемврийци</t>
  </si>
  <si>
    <t>ул. Ленко</t>
  </si>
  <si>
    <t>ул. Юбилейна</t>
  </si>
  <si>
    <t>ул. Мир</t>
  </si>
  <si>
    <t>ул. Ортото</t>
  </si>
  <si>
    <t>ул. Капче</t>
  </si>
  <si>
    <t>ул. Априлци</t>
  </si>
  <si>
    <t>бул. Одрин</t>
  </si>
  <si>
    <t>бул. Янко Комитов</t>
  </si>
  <si>
    <t>ул. Арда</t>
  </si>
  <si>
    <t>бул. Проф. Яким Якимов</t>
  </si>
  <si>
    <t>ул. Цар Калоян</t>
  </si>
  <si>
    <t>ул. Марица</t>
  </si>
  <si>
    <t>ул. Пирин</t>
  </si>
  <si>
    <t>ул. Витоша</t>
  </si>
  <si>
    <t>ул. Мусала</t>
  </si>
  <si>
    <t>бул. Индустриална</t>
  </si>
  <si>
    <t>локално платно по бул. Т. Александров</t>
  </si>
  <si>
    <t>ул. Вая</t>
  </si>
  <si>
    <t>ул. Спортна</t>
  </si>
  <si>
    <t>Парк</t>
  </si>
  <si>
    <t>ул. Борис Дрангов</t>
  </si>
  <si>
    <t>ул. Бузлуджа</t>
  </si>
  <si>
    <t>ул. Богомил</t>
  </si>
  <si>
    <t>ул. Враня</t>
  </si>
  <si>
    <t>ул. Ангел Кънчев</t>
  </si>
  <si>
    <t>ул. Марин Дринов</t>
  </si>
  <si>
    <t>ул. Китка</t>
  </si>
  <si>
    <t>ул. Александър Невски</t>
  </si>
  <si>
    <t>ул. Ловна</t>
  </si>
  <si>
    <t>ул. Качаник</t>
  </si>
  <si>
    <t>ул. Веслец</t>
  </si>
  <si>
    <t>ул. Лебед</t>
  </si>
  <si>
    <t>ул. Чайка</t>
  </si>
  <si>
    <t>ул. Сокол</t>
  </si>
  <si>
    <t>ул. Ангеларий</t>
  </si>
  <si>
    <t>ул. Горазд</t>
  </si>
  <si>
    <t>ул. Беласица</t>
  </si>
  <si>
    <t>Проект ЗВ I -  5.1 Изграждане на дневен център за деца с увреждания в бившите казарми в Приморски парк</t>
  </si>
  <si>
    <t>Проект 2.3 Изграждане на музей на открито Аква Калиде Термополис:  изграждане на музей и културна инфраструктура“</t>
  </si>
  <si>
    <t>Ремонт и обновяване на автогара Запад</t>
  </si>
  <si>
    <t>Проект ЗВ - Изграждане на Кризисен център в УПИ V, кв. 1 по плана на ж.к. Възраждане</t>
  </si>
  <si>
    <t>Проектна група 1: Подкрепа за зони за икономическо развитие</t>
  </si>
  <si>
    <t>Общ бюджет на ИПГВР - зони за въздействеи и функционални връзки</t>
  </si>
  <si>
    <t>финансово изпълнение през периода 2014 -2020</t>
  </si>
  <si>
    <t>договорени средства за реализация на проекта до края на програмния период</t>
  </si>
  <si>
    <t>Кратко описание на изпълнението</t>
  </si>
  <si>
    <t>ОТЧЕТ НА ПРОГРАМАТА ЗА ИЗПЪЛНЕНИЕ НА ПРОЕКТИТЕ ОТ ИПГВР - ГР. БУРГАС</t>
  </si>
  <si>
    <t>"Изграждане на социални жилища в зона „Д“ на ж. р. “Меден рудник “,  УПИ VIII, кв.151, гр. Бургас“</t>
  </si>
  <si>
    <t>Проект „Изграждане на Кризисен център в част от секция А3 и Б2 на социално жилище в зона „Д“, ж. р. “Меден рудник“,  УПИ VIII, кв.151, гр. Бургас“</t>
  </si>
  <si>
    <t>Изграждане на  кризисен център  в зона „Д“, ж. к. “Меден рудник“,  УПИ VIII, кв.151, гр. Бургас от актуализирания списък на ИП</t>
  </si>
  <si>
    <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t>
  </si>
  <si>
    <t>Проект: "Обновяване и прилагане на мерки за енергийна ефективност в многофамилни жилищни сгради на територията на град Бургас-етап 2"</t>
  </si>
  <si>
    <t xml:space="preserve">Проект 1 Проект: Обновяване и прилагане на мерки за енергийна ефективност в многофамилни жилищни сгради на територията на град Бургас </t>
  </si>
  <si>
    <t>обекти в обхвата на проекта по ИПГВР</t>
  </si>
  <si>
    <t>Преустройство и промяна предназначението на съществуваща сграда ДДЛРГ Ал.Г. Коджакафалията в учебен корпус</t>
  </si>
  <si>
    <t>Обновяване на прилещащ терен/дворни пространства и площадки в ОУ Елин Пелин</t>
  </si>
  <si>
    <t>Изграждане на нов корпус на ЦДГ Чайка</t>
  </si>
  <si>
    <t>Обновяване на прилещащ терен/дворни пространства и площадки в  СОУ Св. Св. Кирил и Методий</t>
  </si>
  <si>
    <t xml:space="preserve">Изграждане на нова детска градина в РЦ – Меден Рудник </t>
  </si>
  <si>
    <t>Обновяване на дворно пространство и площадки в ОУ Братя Миладинови, гр. Бургас - II етап</t>
  </si>
  <si>
    <t>Обновяване на прилежащ терен/дворни пространства и площадки в СОУ "Петко Росен" І етап</t>
  </si>
  <si>
    <t>Ремонт и реконструкция, както и внедряване на мерки за енергийна ефективност  и обновяване на прилещащ терен/дворни пространства и площадки в стара баня на ОУ Л. Каравелов</t>
  </si>
  <si>
    <t>Внедряване на мерки за енергийна ефективност  в сградата на ЦДГ 2 Ханс Кристиян Андерсен - филиал, к-с Лазур</t>
  </si>
  <si>
    <t>Обновяване на градска жизнена среда в СПЗ и ЮПЗ - ул. Крайезерна</t>
  </si>
  <si>
    <t>Обновяване и внедряване на мерки за енергийна ефективност в сграда на Община Бургас на ул. Александровска  26</t>
  </si>
  <si>
    <t>Обновяване и внедряване на мерки за енергийна ефективност в сграда на Община Бургас на ул. Конт Андрованти</t>
  </si>
  <si>
    <t>Обновяване и внедряване на мерки за енергийна ефективност в ЦАУ Приморие и ТД на НАП</t>
  </si>
  <si>
    <t>Обновяване и внедряване на мерки за енергийна ефективност в сградата на ТД на НАП /ул. Александровска 26/</t>
  </si>
  <si>
    <t>Обновяване и внедряване на мерки за енергийна ефективност в сграда на Районна здравна инспекция Бургас</t>
  </si>
  <si>
    <t xml:space="preserve"> Обновяване и внедряване на мерки за енергийна ефективност в сградата на ТД на НАП /ул. Цар. Петър 5Б/</t>
  </si>
  <si>
    <t>Обновяване и внедряване на мерки за енергийна ефективност в Профсъюзен дом /ОП общински имоти/ (Агенция пътна инфраструктура)</t>
  </si>
  <si>
    <t>Обновяване и внедряване на мерки за енергийна ефективност в ИА Военни клубове и  военно-почивно дело</t>
  </si>
  <si>
    <t>През посочения период Областна администрация Бургас не е изпълнявала проект относно Обновяване и внедряване на мерки за енергийна ефективност в Областна администрация гр. Бургас</t>
  </si>
  <si>
    <t>Обновяване и внедряване на мерки за енергийна ефективност в Областната администрация</t>
  </si>
  <si>
    <t>През посочения период не са  изпълнявани мерки за енергийна ефективност в сградата.</t>
  </si>
  <si>
    <t>Обновяване и внедряване на мерки за енергийна ефективност в Съдебната палата</t>
  </si>
  <si>
    <t xml:space="preserve">Обновяване и внедряване на мерки за енергийна ефективност в Национална компания железопътна 
инфраструктура </t>
  </si>
  <si>
    <t>Обновяване и внедряване на мерки за енергийна ефективност в Държавно предприятие пристанищна инфраструктура и Изпълнителна агенция морска 
администрация /дирекция Морска администрация - Бургас/</t>
  </si>
  <si>
    <t>Обновяване и внедряване на мерки за енергийна ефективност в Областна дирекция на МВР и 1</t>
  </si>
  <si>
    <t xml:space="preserve"> Обновяване и внедряване на мерки за енергийна ефективност в Агенция по вписванията</t>
  </si>
  <si>
    <t>Реконструкция, ремонт и обновяване,  внедряване на мерки за енергийна ефективност в Културен дом на Лукойл Нефтохим (пл. Тройката 1, кв. 125, УПИ I)</t>
  </si>
  <si>
    <t>Ремонт и обновяване,  внедряване на мерки за енергийна ефективност в Концертна зала Проф. Иван Вульпе</t>
  </si>
  <si>
    <t>Изграждане на библиотека и музей на съвременното изкуство в сградата на бивша немска болница (ул. Средна гора 14, кв. 113, УПИ I)</t>
  </si>
  <si>
    <t>Изграждане на Планетаруим в Парк Езеро</t>
  </si>
  <si>
    <t xml:space="preserve"> Изграждане на изложбени експозиционни площи - Флора</t>
  </si>
  <si>
    <t xml:space="preserve"> Изграждане на Бургаска художествена галерия </t>
  </si>
  <si>
    <t>Обектът е в процес на реализация.</t>
  </si>
  <si>
    <t xml:space="preserve"> Ремонт и обновяване,  внедряване на мерки за енергийна ефективност в Природонаучна експозиция</t>
  </si>
  <si>
    <t>Ремонт и обновяване,  внедряване на мерки за енергийна ефективност в Археологическа експозиция</t>
  </si>
  <si>
    <t>Ремонт и обновяване,  внедряване на мерки за енергийна ефективност в Радио възел</t>
  </si>
  <si>
    <t>Обновени витрини, ново осветление, обновена експозиция, оборудвана с нови табла и анотации на български и английски език, създаване на нова зала "Средновековие" и "Откритията на Бургаския музей", създаване и оборудване на нова зала "Трезор"</t>
  </si>
  <si>
    <t>Изграждане на галерия "Подземен град"</t>
  </si>
  <si>
    <t>Ремонт и обновяване,  внедряване на мерки за енергийна ефективност в Младежки културен център</t>
  </si>
  <si>
    <t>Облагородяване/изграждане на публични пространства за широк обществен достъп от 5 до 14 корабно място</t>
  </si>
  <si>
    <t>Обновяване на прилещащ терен/дворни пространства и площадки в ОУ Св. Княз Борис I (двор) и  в ОУ Любен Каравелов</t>
  </si>
  <si>
    <t>Обновяване и прилагане на мерки за енергийна ефективност в многофамилни жилищни сгради на територията на община Бургас - РЕАЛИЗИРАНИ ПО НАЦИОНАЛНА ПРОГРАМА ЗА ЕНЕРГИЙНА ЕФЕКТИВНОСТ</t>
  </si>
  <si>
    <t>Изграждане на дневен център за деца с увреждания в бившите казарми в Приморски парк</t>
  </si>
  <si>
    <t>Изграждане на Кризисен център в УПИ V, кв. 1 по плана на ж.к. Възраждане</t>
  </si>
  <si>
    <t>Ремонт и реконструкция на Център за психично здраве Проф. Ив. Темков</t>
  </si>
  <si>
    <t>Изграждане на социално жилище на 6 етажа в зона В</t>
  </si>
  <si>
    <t>Изграждане на социално жилище 2 на 4 етажа в зона Д</t>
  </si>
  <si>
    <t>"Обновяване на прилежащ терен и площадки в двора на ОУ "Г.Бенковски" в ж.к. Зорница - 1 етап</t>
  </si>
  <si>
    <t>"Въвеждане на мерки за енергийна ефективност" в сградата на СОУ Йордан Йовков, гр. Бургас, Община Бургас"</t>
  </si>
  <si>
    <t>„Създаване на благоприятни условия за предучилищно образование на деца чрез подобряване на социалната инфраструктура на ДГ „Теменуга”- с. Равнец, Община Бургас"</t>
  </si>
  <si>
    <t> „Изпълнение на СМР/СРР на обект: ДГ „Калинка”, кв. Рудник, гр. Бургас“</t>
  </si>
  <si>
    <t>Изградена нова сграда за нуждите на училището.</t>
  </si>
  <si>
    <t>„Изпълнение на СМР по одобрен технически инвестиционен и работен проект „Пристройка и Преустройство на ОУ „Васил Левски“, в УПИ V, от кв. 8, по плана на кв. „Горно Езерово“ - Бургас, имот с КИ 07079.</t>
  </si>
  <si>
    <t>Саниране-ремонт за въвеждане на мерки за енергийна ефективност в сградата на СОУ Епископ Константин Преславски, гр. Бургас, Община Бургас"</t>
  </si>
  <si>
    <t>„Въвеждане на мерки за енергийна ефективност в сградата на ОУ „Христо Ботев“, гр. Бургас, кв. Ветрен, УПИ І, кв.42“</t>
  </si>
  <si>
    <t>"Първокласно начало" 2019 и 2020 г</t>
  </si>
  <si>
    <t>Изграждането на експозиционен и демонстрационен център "Минералните води на Акве калиде" е част от дейностите по проект "Силата на водата. Подкрепа за повишаване потенциала на Община Бургас като конкурентоспособна туристическа дестинация"</t>
  </si>
  <si>
    <t>Обновяване на дворно пространство и площадки в ОУ Антон Страшимиров, ж.к. Славейков</t>
  </si>
  <si>
    <t>Обновяване на дворно пространство и площадки в СОУ Димчо Дебелянов, ж.к. Славейков</t>
  </si>
  <si>
    <t>Проект 3.10 Внедряване на мерки за енергийна ефективност и обновяване на прилежащ терен/дворни пространства и площадки в СОУ К. Преславски, ж.к. Славейков</t>
  </si>
  <si>
    <t>Проект 3.11 Внедряване на мерки за енергийна ефективност и обновяване на прилежащ терен/дворни пространства в  ОУ Хр. Ботев, кв. Ветрен</t>
  </si>
  <si>
    <t>Проект 3.12 Обновяване на прилежащ терен/ дворно пространство на ОУ Кл. Охридски, ж.к. Изгрев</t>
  </si>
  <si>
    <t>Проект 3.13 Внедряване на мерки за енергийна ефективност  в сградата на ЦДГ 2 Ханс Кристиян Андерсен – филиал,  ж.к. Лазур</t>
  </si>
  <si>
    <t>Проект 3.14 Подкрепяща образователна среда за деца и ученици</t>
  </si>
  <si>
    <t>Обновяване на прилежащ терен/ дворно пространство на ОУ Кл. Охридски, ж.к. Изгрев</t>
  </si>
  <si>
    <t>Обновяване и прилагане на мерки за енергийна ефективност в многофамилни жилищни сгради на територията на община Бургас.</t>
  </si>
  <si>
    <t>Изграждане на тенис корт</t>
  </si>
  <si>
    <t>Изграждане на спортен комплекс  с басейн, многофункционална зала и игрища за различни спортове</t>
  </si>
  <si>
    <t>Изграждане на открити игрища - 2 игрища за футбол, 1 за волейбол/баскетбол и  2 тенискорта.</t>
  </si>
  <si>
    <t>Облагородяване на тревната площ с цел създаване привлекателен терен за инвеститори за развитието на спорт и атракции</t>
  </si>
  <si>
    <t>Изграждане на сцена на открито</t>
  </si>
  <si>
    <t>Реконструкция на сграда на ТД Възраждане за нуждите на  IV РПУ</t>
  </si>
  <si>
    <t>Обновяване и внедряване на мерки за енергийна ефективност в сграда на Център за административни услуги Възраждане</t>
  </si>
  <si>
    <t>Изграждане на Многофункционална сграда за администрация и култура, зала за ритуали</t>
  </si>
  <si>
    <t>Създаване на Младежки международен център гр. Бургас</t>
  </si>
  <si>
    <t>"Обновяване на спортни площадки в дворовете на училища"</t>
  </si>
  <si>
    <t>Обновяване на прилещащ терен/дворни пространства и площадки в СОУ Константин Петканов</t>
  </si>
  <si>
    <t>Изграждане на център за водни спортове в ж.к. Славейков Парк "Арена"</t>
  </si>
  <si>
    <t>ОБЩО в зоните за въздействие:</t>
  </si>
  <si>
    <t>"Обновяване и прилагане на мерки за енергийна ефективност в многофамилни жилищни сгради на територията на град Бургас - етап 1"</t>
  </si>
  <si>
    <t>"Обновяване и прилагане на мерки за енергийна ефективност в многофамилни жилищни сгради на територията на град Бургас - етап 2"</t>
  </si>
  <si>
    <t>Ремонт, обновяване и прилагане на мерки по енергийна ефективност в сградата на КАТ</t>
  </si>
  <si>
    <t>Ремонт, обновяване и прилагане на мерки по енергийна ефективност в сградата на затвора</t>
  </si>
  <si>
    <t xml:space="preserve"> Ремонт, обновяване и прилагане на мерки по енергийна ефективност в ДАМТН и  Държавна агенция Архиви </t>
  </si>
  <si>
    <t>Изграждане на Картинг писта</t>
  </si>
  <si>
    <t xml:space="preserve"> Обновяване на сградата на гребна база Вая</t>
  </si>
  <si>
    <t>Изграждане на Спортно училище</t>
  </si>
  <si>
    <t>Улица и паркинг в междублоково пространство заедно с С1-А-П1.2-01в междублоково пространство между бл. 454, 455, 456, 457, 459; зона Б</t>
  </si>
  <si>
    <t>Улица и паркинг в междублоково пространство заедно с С1-А-П1.2-02 между бл. 446, 451, 452, 447, 449 и ОДЗ Морска звезда; зона Б</t>
  </si>
  <si>
    <t>Улица и паркинг в междублоково пространство заедно с С1-А-П1.2-03 между бл. 440, 442, 443, 444, 445; зона Б</t>
  </si>
  <si>
    <t>2 улици и паркинг в междублоково пространство заедно с С1-А-П1.2-04между бл. 460, 461, 463, 464, 466, 467, 465, 462, около бл. 469 и 468; зона Б</t>
  </si>
  <si>
    <t>Облагородяване на междублоково пространство между бл. 454, 455, 456, 457, 459 Зона Б</t>
  </si>
  <si>
    <t>Облагородяване на междублоково пространство между бл. 446, 451, 452, 447, 449 и ОДЗ Морска звезда Зона Б</t>
  </si>
  <si>
    <t>Реконструкция на сградата на IV РПУ  за корпуси на ОДЗ Славейче</t>
  </si>
  <si>
    <t>Обновяване на прилещащ терен/дворни пространства и площадки в ОДЗ Делфин, ОДЗ Славейче, ОДЗ Морска звезда и ЦДГ Чайка</t>
  </si>
  <si>
    <t>НП</t>
  </si>
  <si>
    <t>Изграждане на Експо и ивент център като част от деконцентриран технологичен парк</t>
  </si>
  <si>
    <t xml:space="preserve">Изграждане на нова детска градина - трети корпус на ОДЗ Надежда </t>
  </si>
  <si>
    <t xml:space="preserve">Зона на въздействие със социални функции (ЗВ II)
общо, в т.ч.: </t>
  </si>
  <si>
    <t>стойност (лева) от ИПГВР</t>
  </si>
  <si>
    <r>
      <rPr>
        <sz val="10"/>
        <rFont val="Arial"/>
        <family val="2"/>
        <charset val="204"/>
      </rPr>
      <t>Обновяване и внедряване на мерки за енергийна ефект</t>
    </r>
    <r>
      <rPr>
        <b/>
        <sz val="10"/>
        <rFont val="Arial"/>
        <family val="2"/>
        <charset val="204"/>
      </rPr>
      <t>ивност в сграда на РСПБЗН-Бургас</t>
    </r>
  </si>
  <si>
    <r>
      <t>Проектна група  ЗВ I - 4 Обновяване на обекти на културата</t>
    </r>
    <r>
      <rPr>
        <sz val="10"/>
        <color indexed="9"/>
        <rFont val="Arial"/>
        <family val="2"/>
        <charset val="204"/>
      </rPr>
      <t xml:space="preserve">
</t>
    </r>
  </si>
  <si>
    <r>
      <t>Проектна група ЗВ II - 4 Обновяване на обекти на културата</t>
    </r>
    <r>
      <rPr>
        <sz val="10"/>
        <color indexed="9"/>
        <rFont val="Arial"/>
        <family val="2"/>
        <charset val="204"/>
      </rPr>
      <t xml:space="preserve">
</t>
    </r>
  </si>
  <si>
    <t>Обектът не е реализиран, поради ограничено финансиране на културни обекти през настоящия програмен период.</t>
  </si>
  <si>
    <t>Обектът не е реализиран, поради ограничено финансиране през настоящия програмен период.</t>
  </si>
  <si>
    <t>Проектът не е реализиран поради ограничен финансов ресурс през настоящия програмен период.</t>
  </si>
  <si>
    <t>В рамките на проект "Обновяване на градска жизнена среда в ЦГЧ" бяха повишени капацитетът и качеството на градската среда в съответствие с потребностите и изискванията на населението и гостите на Бургас. Обектите са следните улици: ул. Богориди, ул. Възраждане, Рехабилитация на ул..„Ал.Батенберг“  (от кръгово кръстовище до ул.“Морска“ участък с О.Т.192-185, ул.“Морска“ и велоалея в участъка от кръгово кръст.до ул..“А.Мелконян“) по плана на ЦГЧ гр. Бургас“,  ул. Г. Кирков. Проектът допринесе за подобрена проходимост на пешеходната зона и създаде условия за безконфликтно придвижване. В допълнение към това се подобри достъпността за хората с увреждания. Част от реализираните дейности включват: Подменени настилки; Благоустроени пешеходни пространства; Изграден воден ефект „Грамофона“; Изградена поливна система към елементите на озеленяването; изградени 4 броя питейни фонтанки; Монтирани пейки; Изградени 72 броя нови осветителни улични стълбове с енергоспестяващи осветителни тела; Инсталирани елементи на система за видеонаблюдение, вкл. поставяне на 15 броя камери; Създадена скулптурна композиция VIA PONTICA; Изградена художестена пластика „Рибарска мрежа“; Изградена „Карта на стария Бургас“. С реализираните дейности по проекта е изграден единен облик на централната градска част със специфична символика и възможност за развитие и надграждане.</t>
  </si>
  <si>
    <t>С реализирането на проекта са Реконструирани уличната мрежа, уличната настилка и тротоарната настилка</t>
  </si>
  <si>
    <t xml:space="preserve">С проекта е рехабилитилана и реконструирана улична мрежа с площ 745 кв.м; изградени са 1320 кв.м пешеходни пространства;  и са осигурени 136 обособени паркоместа </t>
  </si>
  <si>
    <t xml:space="preserve">С проекта на ул. Георги Кирков са реконструирани 244 кв. м  тротоарна настилка </t>
  </si>
  <si>
    <t xml:space="preserve">Обект на реконструкция на ул. Фердинандова - от ОТ 251 до ОТ 504, в частта на ул. Фердинандова - от О.Т.315 до О.Т.251 от градската улична мрежа на ЦГЧ. 
С реализацията на проека бяха рехабилитирани улични платна и настилки; Въведено е еднопосочно движение следствие на променена организация на движението; Увеличени са паркоместата; Поставени са нови елементи на градско обзавеждане – пейки, кошчета за отпадъци колчета и анти-паркинг елементи; Предвидено енергоефективно улично осветление. </t>
  </si>
  <si>
    <t>С реконструкцияа на площад Жени Патева е: Изградена детска площадка, предназначена за възрастова група от 3-12 год.; Изградени нови места за отдих на открито; Изградени и възстановявани  тротоарни и алейни настилки – различен вид настилка около сградата; Използвани са иновативни архитектурно-пространствени, композиционни, инженерни и дизайнерски решения за разнообразяване на сградата; Поставени са нови елементи на градско обзавеждане (пейки, беседки, кошчета за отпадъци и др.); Внедени са енергоспестяващи елементи на улично и алейно осветление; Приложени са мерки за постигане на достъпна среда (снишавания на тротоари на местата за пресичане, полагане на подходящи тротоарни и алейни настилки); Изградени са нови и са обновени съществуващи зелени площи, дървесни и храстови видове; Поставени са средства за видеонаблюдение на ключови места, за повишаване сигурността и намаляване случаите на вандализъм.</t>
  </si>
  <si>
    <t>Положена е 650 кв.м нова асфалтова настилка.</t>
  </si>
  <si>
    <t xml:space="preserve">В рамките на проекта на ул. Васил Левски е реконструирана уличната мрежа в ЦГЧ, уличната настилка и тротоарната настилка - 385 кв.м </t>
  </si>
  <si>
    <t>С проекта е реконструиран ул. "Цариградска" от о.т. 469 до о.т.  319 и от о.т. 468б до о.т. 469 и прилежащо пространство в УПИ I, кв. 38, на ж.к. "Възраждане". Реконструирани са 414 м (4 877м²) от ул. „Цариградска", ж.к. "Възраждане"; Рехабилитирано еприлежащото пространство с площ 10 534.88 м² от УПИ I, кв. 38 на ж.к. "Възраждане"; Реконструирани са 8 528 м² улични настилки; Изградени са 4 660 м² тротоарни настилки; Създдени са нови паркинги с 299 паркоместа; Поставени са 45 броя нови елементи на уличното осветление-енергоспестяващи лампи ("LED"); Градската среда е  обогатена  с допълнителни елементи на градското обзавеждане - пейки(19 бр.), кошчета за отпадъци (21 бр.), боларди (546 бр.), широколистни (62 бр.) и иглолистни (32 бр.) дървесни видове; Изпълнена е  хоризонтална маркировка и вертикална сигнализация с пътни знаци.</t>
  </si>
  <si>
    <t>На ул. Цар Асен I е положена 791.6 кв.м асфалтова настилка и обособени места за паркиране. Реконструирана е 75 кв. м тротоарна настилка.</t>
  </si>
  <si>
    <t xml:space="preserve">С проекта в Борисовата градина е подобрена парковата среда, озеленени са нови площи, съдадени са нови детски площадки - 4840 кв.м; изградени и рехабилитирани са пешеходни пространства с площ 2950 кв.м </t>
  </si>
  <si>
    <t xml:space="preserve">С проекта е реконструиурана ул."Средна Гора" от ул."Цар Симеон I-ви" до ул."Проф. Асен Златаров". Положена асфалтова настилка 1000 кв. м  </t>
  </si>
  <si>
    <t xml:space="preserve">С проекта на ул. Константин Фотинов е реконструирана уличната мрежа, положена е нова  улични настилки и са реконструирани тротоарните настилки. С проевкта са поставени и нови елементи на уличното осветление
</t>
  </si>
  <si>
    <t>С проекта за реконструкция на историческо ядро на Приморски парк и южна част са реконструирани пространствата за отдих и рекреация: обновявен е фонтана в Южна част на Приморски парк;  Доставени и монтирани бяха две самопочистващи се тоалетни в парка; Изградена бе автоматизирана поливна система; Изградени бяха и два подземни резервоара за събиране на дъждовна вода за поливни нужди; Напълно бяха реконструирани три от осемте подпорни стени в обхвата на Приморския парк;  Поставяне бе и ново алейно осветление; Поставени бяха камери; Реконструирана бе фонтанката при паметник Петя Дубарова, при паметник Васил Левски, при стълбите към централен плаж. Иизградени бяха 4 нови питейни фонтанки, подходящи за ползване от хора в неравностойно положение на територията на Приморски парк. Обогатена бе парковата среда с допълнителни елементи на градското обзавеждане - 393 пейки, 195 кошчета за отпадъци, 35 кошчета за кучешки екскрементина територията на Приморски парк. В рамките на проекта бе изградена нова детска площадка на територията на парка.</t>
  </si>
  <si>
    <t>С реализацията на проекта на ул. Силистра бе положена 250 кв. м тротоарна настилка</t>
  </si>
  <si>
    <t xml:space="preserve">С релизаирането на проекта на ул. Отец Паисий, ул. Възраждане, ул. Лермонтов, ул. Шипка, ул. Константин Фотинов, ул. Митрополит Симеон, ул. Успенска, ул. Иларион Макариополски, ул. Граф Игнатиев , ул. Гео Милев  бяха реконструирани улици в ЦГЧ, беше положвна нова настилка и реконструирани тротоарни настилки. В допълнение към това са поставени нови елементи на уличното осветление и обогатена градската среда с допълнителни елементи на градското обзавеждане - пейки, кошчета за отпадъци, боларди, саксии с цветя или дървета. Положена бе и 797 кв.м асфалтова настилка и 338 кв.м тротоална настилка.
</t>
  </si>
  <si>
    <t>В рамките на проекта бе положена 1437 кв.м асфалтова настилка и 1218 кв.м тротоарна настилка.</t>
  </si>
  <si>
    <t>Извършена бе цялостна реконструкция на ул. "6-ти септември"</t>
  </si>
  <si>
    <t>С проекта на ул. Пиротска бе положена 684 кв.м асфалтова и тротоална настилка</t>
  </si>
  <si>
    <t>С проекта бяха извършени ремонтни дейности на източната тротоарна настилка по бул.“Демокрация“ между ул.“Копривщица“ и ул."Перущица"</t>
  </si>
  <si>
    <t xml:space="preserve">Изпълнен ремонт на покрив и подмяна на дограма в рамките на обновяване и внедряване на мерки за енергийна ефективност в Национална компания железопътна инфраструктура </t>
  </si>
  <si>
    <t>С проекта за обновяване и внедряване на мерки за енергийна ефективност в сграда на Община Бургас на ул. Александровска  26 бе повишен класа на енергопотребление на сградата от "D" на "B";
Ще бъдат спестени 1 153 128 kWh/год. първична енергия, ще бъдат сесетени спестени емисии на CO2; и ще бъде подобрен комфорта на работещите и посещаващите обществената сграда. Площта на обекта е 4409 кв. м. без сутерен и 5412 кв. м. със сутерени. С проекта са постигнати нормативно определените параметри на средата за отопление и осветление.</t>
  </si>
  <si>
    <t>С проекта за преустройство и промяна предназначението на съществуваща сграда ДДЛРГ Ал.Г. Коджакафалията в учебен корпус бе реконструирана и обновена сградата с РЗП 3889 м2;   Създаден бе модерен учебен корпус за нуждите на новото основно училище ; Изградена бе спортна площадка за баскетбол, минифутбол и волейбол, фитнес на открито. Създадени са залени площи за рекреация и отдих. Обособен ее елитен образователен кампус за ученици от всички възрастови групи.</t>
  </si>
  <si>
    <t>Реконструрирана бе сградата в учебен център "Академия Европа" към ОУ "Л.Каравелов". Създаден е допълнителен капацитет за обучение и извънкласни дейности, две зали за работа с деца, всяка с 13 места, изградена многофункционална зала, създадена зала за обучение с 20+1 места, създадена компютърна читалня за е-библиотека с 12 места, осигурена достъпна среда за хора с увреждания, обновен и благоустроен терен към старата баня. Площта на сградата е общо РЗП 1471 кв.м.</t>
  </si>
  <si>
    <t xml:space="preserve">С проекта Обновяване на прилещащ терен/дворни пространства и площадки в ОУ Св. Княз Борис I (двор) и  в ОУ Любен Каравелов изцяло бе обновена комбинирана площадка за футбол и баскетбол, изградена е писта за бягане и за дълъг скок, трибуни и ограда.  </t>
  </si>
  <si>
    <t>С реализацията на проекта Обновяване на прилещащ терен/дворни пространства и площадки в  СОУ Св. Св. Кирил и Методий бяха създадени условия за провеждане на задължителната подготовка по физическо възпитание и спорт на открито за 1100 ученици. РЗП 6882 кв.м; Създаден бе и сектор за дълъг и троен скок, изградена лекоатлетическа писта, изградени са три игрища за мини футбол; игрище за народна топка, оформена зона за игра на тенис на маса, създаден и оборудван фитнес на открито, изградена детска площадка за децата в предучилищно обучение, обособена зона за рекреация.</t>
  </si>
  <si>
    <t>С проекта "Първокласно начало" 2019 и 2020 г. са оборудвани 182 класни стаи за 1 клас през 2019 г и 2020 с интерактивни дъски и таблети. Разработено и внедрено дигитално учебно съдържание за първи и за втори клас</t>
  </si>
  <si>
    <t>С проекта Изграждане на библиотека и музей на съвременното изкуство в сградата на бивша немска болница (ул. Средна гора 14, кв. 113, УПИ I) бе реконструирана, обновена и преустроена сграда с РЗП 6035 кв.м в културно-образователен център (музей) за съвременно изкуство и библиотека с обособени следните помещения: сутерен - книгохранилище, приемна за експонати, полифункционални експозиционни площи, зона с ателиета и работилници, зона със симулантна зала, лаборатория кабинети и санитарни възли; първи етаж - гардероб, експозиционни площи, магазин и кафене, библиотека - детски отдел, информационен и копирен център; втори етаж - зона за детско творчество; зала за образователни курсове; лекционна зала, какталожна зала, отдел заемане на книги за дома, кабинети и др; трети етаж - многофункционална зала за изложби, концерти и срещи и тераса към нея, читални. Създадена достъпна среда за хора в неравностойно положение до всички функционални пространства на сградата и прилежащите зони в съответствие с нормативните изисквания. Изпълнени бяха мерки за енергийна ефективност за достигане на енергиен клас C на сградата.</t>
  </si>
  <si>
    <t>С проекта  Изграждане на изложбени експозиционни площи - Флора бе изградена нова, функционална сграда - атрактивен и експо център и закупено на съпътстващо оборудване.</t>
  </si>
  <si>
    <t xml:space="preserve">С проекта Реконструкция, ремонт и обновяване,  внедряване на мерки за енергийна ефективност в Културен дом на Лукойл Нефтохим (пл. Тройката 1, кв. 125, УПИ I) бе реконструирана сграда с РЗП 8645 кв.м; бяха приложени мерки за енергийна ефективност и по-достъпна среда; Бяха създадени 8 бр. многофункционални и напълно обновени зали. Всяка от тях разполага със собствена озвучителна система и подходящо осветление; В сградата са монтирани 2 бр. асансьора; В рамките на проекта бе изградена нова конструкция (надстройка). В "Зрителната зала", разполагаща с 514 места, бяха подновени всички седалки, оборудвана бе с изцяло ново осветление и бяха обособени две зони за хора в инвалидни колички. С проекта бе реновиран вътрешния двор с възможност за изнасяне на мероприятия на открито. 
</t>
  </si>
  <si>
    <t xml:space="preserve">С проекта за ремонт и обновяване,  внедряване на мерки за енергийна ефективност в Природонаучна експозиция бяха въведени мерки за енергийна ефективност в сградата. Обновена бе и експозицията. </t>
  </si>
  <si>
    <t>С проекта е предвидено превръщането на ул. Алеко Константинов в улица на занаятите В допълнение към това е предвидено създадване на Етнографски музей и прилежащо дворно пространство, УПИ III, кв.90 в ЦГЧ  Проектът е в процес на реализация след 2020 г.</t>
  </si>
  <si>
    <t>С проекта Ремонт и обновяване,  внедряване на мерки за енергийна ефективност в Радио възел бе ремонтирана сградата на радиовъзел.</t>
  </si>
  <si>
    <t>С проекта Ремонт и обновяване,  внедряване на мерки за енергийна ефективност в Младежки културен център бяха изпълнени частично мерки за енергийна ефектовност. Подменена бе дограма в Хорова школа и беше положена топлоизолация под зала №2 - английски двор на МКЦ.</t>
  </si>
  <si>
    <t xml:space="preserve">С проекта "Изграждане на дневен център за деца с увреждания в бившите казарми в Приморски парк" бе изграден дневен център за деца с увреждания с капацитет 30 деца за дневна грижа и 60 за консултативна. Центърът вече разполага със специализирани кабинети за различен вид терапии и групови занимания, сензорна стая, салон за физикална терапия и рехабилитация. Предвидени бяха стаи за игра, кътове за почивка и развлечения. Създадени са условия и среда, стимулиращи индивидуалното личностно развитие и умения за самостоятелен живот на децата и младежите с увреждани. В рамките на проекта бе доставено оборудване и обзавеждане за центъра. </t>
  </si>
  <si>
    <t>Проектът "Изграждане на Кризисен център в УПИ V, кв. 1 по плана на ж.к. Възраждане" не бе реализиран в ж.к. Възраждане, поради неуредени процедури на съсобственост. С изменение на Инвестиционната програма през 2019 г. бе включен нов обект: Изграждане на Кризисен център в зона Д, кв.151 на ж. к. Меден Рудник.</t>
  </si>
  <si>
    <t>С реализирането на проекта през август 2017 г. Община бургас стана първата институция в България, внедрила достъпа до електронни услуги чрез електронната идентификация на Евротръст (www.evrotrust.com). С помощта на системата заявяването на услуги става директно от мобилния телефон. Така електронните административни услуги позволяват пълно взаимодействие със заявителите им по електронен път. С проекта са въведени електронни административни услуги на портала http://burgas.auslugi.com: Услуги по гражданско състояние  – 20 бр.
Услуги по ТСУ – 4 бр.; Услуги по общинска собственост – 5 бр.; Услуги по икономическо развитие – 5 бр.Услуги по ЗДОИ. Осигурена е възможност за подаване по електронен път на Заявление за достъп до информация. Разработен е и инвестиционен портал в подкрепа на потенциалните инвеститори. С проекта общината се превръща в една от първите, които са включени в електронния обмен на документи между администрациите (достъп до над 30 национални регистъра).</t>
  </si>
  <si>
    <t xml:space="preserve">С проекта за  Облагородяване на междублоково пространство между бл. 440, 442, 443, 444, 445; бяха изградени две детски площадки, предназначени за възрастови групи от 0-3 и 3-12 години; Изградена бе спортна площадка за бадминтон, площадка за игра на тенис на маса и шах на открито. В рамките на проекта бе изграден паркинг между бл. 445 и 441
</t>
  </si>
  <si>
    <t>С проекта за Облагородяване на междублоково пространство между бл. 496, 497, 498, между бл. 494, 495, 493, 492 бе изградена детска площадка за деца от 0 до 3 годишна възраст, детска площадка за деца от 3 до 12 години, игрище за бадминтон, игрище за тенис на маса. Изградена е и система за оползотворяване на дъждовни води, вкл. подземен резервоар за събиране на дъждовнавода. Рехабилитирани и изградени и обособени са 113 паркоместа.</t>
  </si>
  <si>
    <t>В рaмките на проекта са изградени улици от о.т.792 до о.т.804, кв.128 от от м.0 - м.55 - м.85; от о.т.792б до о.т.793, кв.128; улица в ПИ с ид.07079.651.257; улица от о.т.801 до о.т.802, в ж.к."Меден Рудник" Положена е 1441.2 кв.м, асфалтова настилка и  747.41 кв.м тротоарна настилка.</t>
  </si>
  <si>
    <t>С реализирането на проекта ремонт на ул. Ортото в ж.к. Меден Рудник са ремонтирани 6415.05 кв.м улична настилка, положен е нов асфарт и са реконструирани 242 кв.м тротоарна настилка</t>
  </si>
  <si>
    <t>Проектът за Изграждане на детск градина  "Надежда", блок В, УПИ I, кв. 121, зона "В", ж.к. "Меден рудник" предстои да бъде реализиран през 2021 г. Предвижда се изграждане на нова детска градина с 6 групи.</t>
  </si>
  <si>
    <t>С проекта за Обновяване на прилещащ терен/дворни пространства и площадки в ОУ Елин Пелин са създадени условия за провеждане на задължителната подготовка по физическо възпитание и спорт на открито за 1050 ученика, ремонтирани са три игрища за баскетбол, по едно за волейбол и мини футбол и нова лекоатлетическа писта. В допълмени към това са изградени две площадки за фитнес на открито, комбинирана спортна площадка за хандбал и мини футбол с възможност за изграждане на покривна конструкция в бъдещ период, създадена е и зона с площадка за безопасност на движението, зона за отдих и игра. С проекта са ремонтирани и сцена сценични изкуства, изградени са рампи преодоляващи различните нива за осигуряване на достъпна среда за хора в неравностойно положение.</t>
  </si>
  <si>
    <t>Проектът за изграждане на нова детска градина в РЦ – Меден Рудник позволи изграждане на нова детска градина с РЗП  1933 кв.м, създаден бе допълнителен капацитет за предучилищно обучение на 132 деца, обособени бяха шест детски площадки и изградено игрище за мини футбол и баскетбол. Съзадаена е зеленчукова/цветна градинка и кътове за отдих. Създадени са подходяи условия за интеграция на деца със специални обрацователни потребности и от етнически малцинства за включващо обучение.</t>
  </si>
  <si>
    <t>С проекта за Изграждане на нов корпус на ЦДГ Чайка е създаден нов корпус на ЦДГ 11 "Чайка" с РЗП 1605 кв.м. Създадени са нови 104 места за прием на деца от 1 до 7 години в детска градина,
създадени са нови работни места за 8 човека и бяха изградени детски площадки за игра на открито с капацитет 30 деца.</t>
  </si>
  <si>
    <t>Проектът Обновяване на прилежащ терен/дворни пространства и площадки в СОУ "Петко Росен" І етап позволи благоустрояване и реновиране на дворно пространство на училището. Изградени са све комбинирани игрища за футбол и хандбал, изградено е комбинирано игрище баскетбол/ тенис/волейбол, оформена е площадка за открита фитнес зона, оборудвана с подходящи уреди. Изградена са писта за бягане, трап за приземяване с фин пясък, спортно игрище за баскетбол. Площ на интервенцията е общо 13716.68 кв.м.</t>
  </si>
  <si>
    <t>С реализирането на проект "Обновяване на спортни площадки в дворовете на училища" са обновени спортни площадки в дворовете на училища.</t>
  </si>
  <si>
    <t>С проекта Доставка ИКТ инфраструктура и съвременни образователни технологии" са оборудвани 182 класни стаи за 1 клас през 2019 г и 2020 с интерактивни дъски и таблети. Разработено и внедрено дигитално учебно съдържание за първи и за втори клас на територията на учиулища на територията на обюина Бургас.</t>
  </si>
  <si>
    <t>Проектът за създаване на Младежки международен център е в процес на изпълнение след 2020 г.</t>
  </si>
  <si>
    <t>Проектът за изграждане на кризисен център  в зона „Д“, ж. к. “Меден рудник“,  УПИ VIII, кв.151, е част от актуализирания списък на ИП и е в процес на изпълнение. Предвижда се изграждане на кризисен център с общ капацитет 15 места. Той ще функционира 24 часа в денонощието, като осигурява спокойна и защитена среда на потребителите чрез предоставяне на социални услуги, с цел решаване на основните проблеми на рисковите целеви групи, за оказване на индивидуална подкрепа, задоволяване на ежедневните потребности, правно консултиране или социално-психологическа помощ, когато се налага незабавна намеса в случай на риск и спешност.</t>
  </si>
  <si>
    <t>С проекта за Изграждане на спортен комплекс с басейн, многофункционална зала и игрища за различни спортове е изграден кoмплeĸc c двa бaceйнa - големият c paзмep 12.50x25.00 м и дълбoчинa 1.80-2.00 м. Cъopъжeниeтo e oбopyдвaнo cпopeд изиcĸвaниятa нa фeдepaциите пo плyвaнe и вoднa тoпĸa. Bтopият бaceйн e yчeбeн c paзмepи 10x10 м и дълбoчинa 0.80-1.20 м. Изгpaдeни са тpибyни c общо 300 ceдящи мecтa. Koмплeĸcът има c oзвyчитeлнa cиcтeмa, снабден е с видeoнaблюдeниe и e дocтъпeн зa xopa c yвpeждaния.</t>
  </si>
  <si>
    <t>С реализирането на проект за Обновяване на градска жизнена среда в СПЗ и ЮПЗ - ул. Крайезерна е рехабилитирана 4 315 м улична мрежа, вкл. директно трасе и 6 бр. връзки и кръгово движение; изместенен е клон от 1757 м. на газопроводна мрежа;  Изградена е 2260,50 м дъждовна канализация за отводняване на уличното платно;  изграден е нов водопровод с дължина 2100 м;  монтирани са 89 стъбове за улично осветление. Подобрен е достъп и техническа инфраструктура в СПЗ и "Индустриален и логистичен парк - Бургас" АД;. Осигурени са бързи транспортни връзки от и до ключови логистични обекти и международни и регионални пътища; Осигурен е алтернативен маршрут за транзитно преминаващ трафик; Подобрена е екологичната обстановка; Повишено е качеството на живот на гражданите на града.</t>
  </si>
  <si>
    <t xml:space="preserve">С проекта на бул. Одрин е извършен ремонт на 445 кв.м тротоарна настилка </t>
  </si>
  <si>
    <t>С проекта е извършена рехабилитация на бул. проф. "проф. Якимов". Положена 23147.71 кв.м асфалтова настилка.</t>
  </si>
  <si>
    <t>С проекта "Система за интегрирано управление на обществени паркинги" са оборудвани 2 броя общински паркинги с ликални системи за контрол на паркирането и  модул за общински паркинги в платформата СмартБургас</t>
  </si>
  <si>
    <t xml:space="preserve">С проекта Реконструкция и оборудване на 20 светофарно регулирани кръстовища - етап 1 се предвижат дейности, които ще се изпълняват и през 2021 г. В момента е процес на търгуване е поръчката за „Изпълнение на инженеринг (проектиране и изграждане, доставка, монтаж и инсталация) на интегрирана система за управление на трафика в гр. Бургас“. В обхвата на поръчката  се предвижда техническа интервенция при 22 съществуващи кръстовища и 4 нови светофарно регулирани пешеходни кръстовища на основни пътни артерии в града или по новопредвиждания „бърз“ автобусен коридор. Същите кръстовища следва да се оборудват и с детектори за следене на трафика. Предвижда се изграждане и на 15 нови точки за детекция на трафика с цел събиране данни на трафика На 7 локации е предвидено да бъдат монтирани и ANPR камери, предоставящи възможност за четене на регистрационните номера и обобщаване на информацията. Предвидено е до-оборудване на 5 кръстовища в ЦГЧ с необходимото техническо оборудване. На 3 ключови входно-изходни пътни точки ще бъдат поставени табла с вариращо съдържание (VMS), с възможност за дистанционно изменение на съобщенията от оператор работещ в Центъра за управление на трафика. </t>
  </si>
  <si>
    <t>С проекта са предвидени договори за надграждане на система за електронно видеоннаблюдение на града. Техен предмет са доставка на видеокамери и оборудване за видеонаблюдение. Ще бъдат монтирани камери в кварталите и населените места и камери за разпознаване на автомобилни номера.</t>
  </si>
  <si>
    <t>Един от най-големите реализирани проекта по ИПГВР вклчва договора за Доставка и монтаж на интегрирана билетна система, информационна система за пътници в реално време и система за управление на обществения транспорт и система за видеонаблюдение - гр. Бургас. Проектът, финансиран по Оперативна програма  „Регионално развитие” 2007-2013 г.,  Договор № BG161PO001/1.5-01/2010/001 включва изграждане на Система за автоматично определяне на местоположението на превозните средства (AVL); Система за информация на пътниците в реално време на автобусните спирки и на борда на автобусите(RTPI), както и уеб/смартфон приложения; Система за видеонаблюдение на борда на автобусите; Система за видеонаблюдение на кръстовищата и автобусните спирки; Комуникационна система за пренос данни и гласови съобщения; Системи и оборудване за автобусното депо (диспечерски център) и Транспортна къща (център за контрол) позволяващи интегрирано управление, мониторинг и контрол. Всяка една от системите е изцяло интегрирана с другите и са достъпни за управление от създаден ЦВУТ (Център за видеонаблюдение и управление на трафика) на Бургас. Основните обекти на интервенция по проекта са: Център за контрол (ЦВУТ); Диспечерски център (Автобусно депо); Подвижен състав на обществения градски транспорт, 216 автобусни спирки в рамките на градската транспортна схема; Терминал  Автогара „Юг” ; -Терминал на Бързата автобусна линия в ж.к. „Меден Рудник”; 32 кръстовища по трасето на въведените Бързи автобусни линии.</t>
  </si>
  <si>
    <t>Проектът за Надграждане на системата от бързи автобусни линии (разширяване и изграждане на виадукт при ж.п. гара) е в процес на изпълнение след 2020 г. До момента е реализирано проектиране, извършване на СМР и авторски надзор за надграждане на системата от Бързи автобусни линии. Реконструкциирани и рехабилитирани са  ул. „Булаир“, въведен е  „бърз автобусен коридор“ по бул. „Демокрация“, реконструкиран и рехабилитиран е бул. „Стефан Стамболов“, създадена е нова организация на движението и е оптимизирано паркирането. Предвидено е бъдещо надграждане на системата от бързи автобусни линии чрез въвеждане на „бърз автобусен коридор“ по бул. „Демокрация“, реконструкция и рехабилитация на бул. „Стефан Стамболов“ (участък от кръгово кръстовище с бул. „Никола Петков“ до кръстовище с бул. „Струга“ и от кръстовище с бул. „Проф. Я. Якимов“ до кръстовище с бул. „Тракия“), нова организация на движението и оптимизация на паркирането.</t>
  </si>
  <si>
    <t>Проектът е в процес на изпълнение. Предстои да се въведат мерки за ЕЕ в 11 многофамилни сгради на територията на гр. Бургас, а именно - 1. "Сливница" №20 - 334,78 кв.м, 2. "Цар Самуил" №11 - 888 кв.м; 3. "Шейново" №12 - 573 кв.м; 4. "Св. Климент Охридски" №25 - 788 кв.м; 5. "Гладстон" №52 - 919 кв.м; 6. "Шейново" №29 - 1 756 кв.м; 7. "Кавала" №20 и 22 - 1 572,50 кв.м; 8. "Св. Патриарх Евтимий" №76 - 656 кв.м; 9. "Поп Грую" №27 - 768,60 кв.м; 10. Меден рудник, бл. 15А, вх. 1 - 1 639,04 кв.м; 11. "Иван Богоров" №1 - 1 166 кв.м.</t>
  </si>
  <si>
    <t>С проекта за Обновяване и прилагане на мерки за енергийна ефективност в многофамилни жилищни сгради на територията на община Бургас са въведени мерки за енергийна ефективност в 186 многофамилни сгради на територията на гр. Бургас.</t>
  </si>
  <si>
    <t>С проекта за изграждане на център за водни спортове в ж.к. Славейков е изграден закрит плувен басейн с олимпийски размери , който е основната и най-важна част от спортния комплекс. Съоръжението е изградено по европейски стандарти и може да посреща състезания по водни спортове. Комплексът разполага с 1 200 места за публика,  а в допълнение към това е изграден футболен терен, открито съоръжение за тенис корт през лятото и ледена пързалка през зимата.</t>
  </si>
  <si>
    <t xml:space="preserve">Изграждането на експозиционен и демонстрационен център "Минералните води на Акве калиде" е част от дейностите по проект "Силата на водата. Подкрепа за повишаване потенциала на Община Бургас като конкурентоспособна туристическа дестинация". Обектът е в процес на изпълнение след 2020 г. </t>
  </si>
  <si>
    <t xml:space="preserve">С проекта за "Обновяване на прилежащ терен и площадки в двора на ОУ "Г.Бенковски" в ж.к. Зорница - 1  етап е реновирано 1 игрище за мини футбол и 1 игрище за баскетбол </t>
  </si>
  <si>
    <t>С реализирането на проекта "Въвеждане на мерки за енергийна ефективност" в сградата на СОУ Йордан Йовков са въведени мерки за енергийна ефективност в сградата на училището.</t>
  </si>
  <si>
    <t>Проектът „Създаване на благоприятни условия за предучилищно образование на деца чрез подобряване на социалната инфраструктура на ДГ „Теменуга”- с. Равнец способства за подобрване на  енергийните характеристики на сградата на детската градина.</t>
  </si>
  <si>
    <t>С проекта „Изпълнение на СМР/СРР на обект: ДГ „Калинка”, кв. Рудник, гр. Бургас“ са подобрени енергийните характеристики на сградата на детската градина.</t>
  </si>
  <si>
    <t>С проекта е изградена изцяло нова сграда, отговаряща на енергийните стандарти на детска градина в кв. Черно море</t>
  </si>
  <si>
    <t>С проекта Обновяване на дворно пространство и площадки в ОУ Братя Миладинови, гр. Бургас - II етап са създадени условия за провеждане на задължителната подготовка по физическо възпитание и спорт на открито за 1270 ученика; реновирани са две площадки за баскетбол; реновирана е комбинирана площадка за футбол и хандбал; реновирани са две площадки за волейбол; изградена е площадка за мини футбол, лекоатлетическа писта за бягане 80 м, съчетаваща сектор за дълъг и троен скок, както и скок на дължина. В рамките на проекта е изградена площадка за фитнес; площадка за безопасност на движението. Общата площ на интервенцията 12632.65 кв.м</t>
  </si>
  <si>
    <t xml:space="preserve">С проекта „Изпълнение на СМР по одобрен технически инвестиционен и работен проект „Пристройка и Преустройство на ОУ „Васил Левски“, в УПИ V, от кв. 8, по плана на кв. „Горно Езерово“ - Бургас, имот с КИ 07079 са въведени мерки за енергийна ефектиност в старата сграда на училището и построяване на нова сграда за обучение на учениците. </t>
  </si>
  <si>
    <t>Реализирането на проекта Саниране-ремонт за въвеждане на мерки за енергийна ефективност в сградата на СОУ Епископ Константин Преславски, гр. Бургас, Община Бургас" подобрва енергийните характеристики на сградата.</t>
  </si>
  <si>
    <t>С помощта на проекта „Въвеждане на мерки за енергийна ефективност в сградата на ОУ „Христо Ботев“, гр. Бургас, кв. Ветрен, УПИ І, кв.42“ е изградена  отоплителна инсталация в сградата -  новопроектираното котелно,  топлоснабдени са двете сгради на ОУ „Христо Ботев“, инсталиран е нов, напълно автоматизиран водогреен котел за изгаряне на биомаса – дървесни пелети</t>
  </si>
  <si>
    <t>С проекта Внедряване на мерки за енергийна ефективност  в сградата на ЦДГ 2 Ханс Кристиян Андерсен - филиал, к-с Лазур е обновена сграда на филиал ЦДГ2 "Ханс Кристиян Андерсен" с РЗП 1714.41 кв.м. Обособен е физкултурен салон за 120 деца, лекарски кабинет с изолаторно помещение, покрито дворно пространство в зала за тържества и културни прояви, изградена е достъпна архитектурна среда за хора в неравностойно положение, въведени са мерки за енергийна ефективност, изградени са четири площадки за игра на открито, отговарящи на съвременните нормативни изисквания</t>
  </si>
  <si>
    <t xml:space="preserve">Обект на настоящия проект е Общностен център за ранно детско развитие и родителска подкрепа „Надежда“. С реализирането му се увеличава броя на доставчици на услуги за социално включване и увеличаване броя на децата, получили подкрепа чрез услугите.  В дейностите  по проекта са включени 1388 деца от уязвимите социални групи, както и 1700 родители и бъдещи родители. </t>
  </si>
  <si>
    <t>В рамките на проекта са доставени видеокамери и оборудване за видеонаблюдение, надграждащи системата  за видеонаблюдение на града - около 200 камери в града - фиксирани за наблюдение и 15 локации  камери за разпознаване на номера</t>
  </si>
  <si>
    <t>По проекта за "Обновяване и прилагане на мерки за енергийна ефективност в многофамилни жилищни сгради на територията на град Бургас - етап 1" са въведени мерки за енергийна ефективност  в 10 многофамирни сгради на територията на гр. Бургас., а именно: 1. "Алеко Богориди" №26 - 565,17 кв.м, 2. "Александровска" №50 - 249,14 кв.м, 3. "Александровска" №52 - 1 063,46 кв.м, 4. "Батенберг" №1 - 1 933,08 кв.м, 5. "Александър Велики" №2 - 703,13 кв.м, 6. "Вола" №1 - 881,45 кв.м, 7. "Момина сълза" №2 - 546 кв.м 8. "Рилска" №46 - 404 кв.м. 9. "Хан Крум" №11 - 2 255,49 кв.м., 10. "Хан Крум" №13 - 859,62 кв.м.</t>
  </si>
  <si>
    <t>Положена бе 495 кв.м тротоарна настилка на ул. Св. Патриарх Евтимий</t>
  </si>
  <si>
    <t>Положена бе 3640.32 кв.м асфалтова настилка и обособени паркоместа по булеварда Княгиня Мария Луиза</t>
  </si>
  <si>
    <t xml:space="preserve">По ул. Любен Каравелов е реконструирана част от уличната мрежа в ЦГЧ, реконструирани е уличната и тротоарната настилки
</t>
  </si>
  <si>
    <t>В рамките на проекта е ремонтирана  ул."Ивайло" от ул."Васил Левски" до ул."Л.Каравелов" е положена настилка от гранитен паваж 319,1 кв.м.</t>
  </si>
  <si>
    <t>Не са отчетени дейности за периода 2014-2020 г.</t>
  </si>
  <si>
    <t xml:space="preserve">С проекта Реконструкция на ул.Кооператор от ОТ90доОТ237 в ж.к."Меден рудник" е реконструирана улична мрежа, отговаряща на изискванията за съответния клас транспортна инфраструктура - 18 125 км.м; Подменено е с енергоефективно улично осветление - 40 бр. стълбове с лампа тип LED 54 /58/вт, IP-67; Повишено е нивото на сигурност в зоната чрез 7 броя нови камери за видеонаблюдение. С проткта е подобрено екологичното състояние на средата чрез засадени 40 броя нови широколистни дървета.
</t>
  </si>
  <si>
    <t>Проектът за интегриран градси транспорт включва и надграждане на 4 броя съществуващи светофари до "интелигентни". Така модернизирани те работят за по-ефективно управление на трафика. Обектите са слендите 3 броя по ул."Янко Комитов" и 1 в кв. Ветрен, работещ в локален адаптивен режим.</t>
  </si>
  <si>
    <t>обучени 985 служители</t>
  </si>
  <si>
    <t xml:space="preserve">Πpeз 2018 г. зaпoчнa изгpaждaнeтo нa дoвeждaщaтa инфpacтpyĸтypa, пoдзeмнитe ĸoмyниĸaции. Изгpaдeнa e ocнoвнaтa инфpacтpyĸтypa. Зoнaтa e зaxpaнeнa c eлeĸтpичecтвo, изгpaдeни ca дoвeждaщ вoдoпpoвoд и ĸaнaлизaция.Oбщaтa плoщ нa зoнaтa e 110 дĸa, ĸaтo ĸъм мoмeнтa 50% oт ĸaпaцитeтa й e зaпълнeн.
</t>
  </si>
  <si>
    <t>ОБЩО ПО ПРОЕКТА:</t>
  </si>
  <si>
    <t>Не са отчетени дейности и разходи за периода 2014-2020 г.</t>
  </si>
  <si>
    <t>С реализирането на  I етап  на проект "Обновяване на градска жизнена среда в ж.к. Възраждане" са реконнструирни следните обекти: площад Жени Патева; ул. Цар Самуил,ул. Македония, ул. Пробуда, ул. Любен Каравелов, ул. Васил Левски, част от ул. Ивайло; Обновени са зелени междублокови пространства в ж.к Възраждане (между ул. Дебелт, ул. Цар Самуил, ул. Цар Калоян, ул. Хр. Фотев, ул. Ивайло и бул. Сан Стефано; между ул. Л. Каравелов,  ул. Цар Калоян, ул. Васил Левски и ул. Дебелт); ул. Кооператор и ул. Фердинандова.</t>
  </si>
  <si>
    <t>С реализирането на проекта  Обновяване на градска жизнена среда в ж.к. Възраждане бе извършен ремонт на ул. Раковски в участъка между ул.Гладстон и ул.Шейново</t>
  </si>
  <si>
    <t xml:space="preserve">Обект на проекта бе и реконструкция на ул. Шипка, където бе подменена асфлатова и тротоарна настилки. Поставени бяха и нови елементи на уличното осветление.
</t>
  </si>
  <si>
    <t>С проекта бяха положени 370 кв.м асфалтова настилка и бяха обособевни нови паркоместа по ул. Дебелт.</t>
  </si>
  <si>
    <t>Обектът е в процес на изпълнение през 2021 г. До момента е повишен класът на енергопотребление на сградата от "D" на "B"; В бъдеще дейностите ще подпомогнат да бъде спестена първична енергия, емисии на CO2, а в допълнение към това ще бъде подобрен комфорта на работещите и посещаващите обществената сграда. Площта на обновения обект е РЗП: 4 985,9 кв. м. без сутерен и 5 140,2 кв. м. със сутерени. С проекта са постигнати нормативно определените параметри на средата за отопление и осветление.</t>
  </si>
  <si>
    <t>С проекта за Обновяване и внедряване на мерки за енергийна ефективност в сграда на РСПБЗН-Бургас е повишен класа на енергопотребление на двете сгради - от клас "E" (за сграда 1) и "F" (сграда 2) на клас"B"; Постигнато е намаляване на въглеродните емисии от публичната инфраструктура - 121,34 t/y спестени емисии на CO2; Подобрен бе комфортът на работещите и посещаващите сградите и бяха постигнати нормативно определените параметри на средата. Обект на проекта бяха две сгради:  1. Административна сграда с идентификатор 07079.613.376.1 - 3 395,68 кв.м.; 2. Административна сграда с идентификатор 07079.613.376.4 - 263,80 кв.м.</t>
  </si>
  <si>
    <t>Ремонт и обновяване,  внедряване на мерки за енергийна ефективност в Регионален исторически музей - дирекция</t>
  </si>
  <si>
    <t>Проектът "Изграждане на социални жилища в зона „Д“ на ж. к. “Меден рудник “,  УПИ VIII, кв.151 е в процес на изпълнение. Предвижда се изграждане на многофамилна жилищна сграда за социални жилища за лица в неравностойно положение 47 жилища за 120 обитатели.</t>
  </si>
  <si>
    <t>ОТЧЕТ НА ИЗПЪЛНЕНИЕ ИНВЕСТИЦИОННАТ ПРОГРАМА НА ОБЩИНА  БУРГАС</t>
  </si>
  <si>
    <t>№</t>
  </si>
  <si>
    <t>Инвестиционен приоритет „Енергийна ефективност в административни и жилищни сгради”</t>
  </si>
  <si>
    <t>Проект Обновяване и прилагане на мерки за енергийна ефективност в многофамилни жилищни сгради на територията на град Бургас-етап 1"</t>
  </si>
  <si>
    <t>Общо за инвестиционен приоритет „ Енергийна ефективност в административни и жилищни сгради“:</t>
  </si>
  <si>
    <t>Инвестиционен приоритет: „Интегриран градски транспорт“</t>
  </si>
  <si>
    <t>Проект ЗВ - III 6.1 Интегриран модел за управление на градската мобилност- І етап</t>
  </si>
  <si>
    <t>Общо за инвестиционен приоритет „Интегриран градски транспорт“:</t>
  </si>
  <si>
    <t>Инвестиционен приоритет: „Градска среда“</t>
  </si>
  <si>
    <t>Група дейности "Градска среда"</t>
  </si>
  <si>
    <t>Осигуряване на балансирана градска среда в ЦГЧ, ж.к. Възраждане и ж.р. Меден рудник- етап І</t>
  </si>
  <si>
    <t xml:space="preserve">Проект ЗВ I -  1.1 Обновяване на градска жизнена среда в ЦГЧ- ул. Богориди </t>
  </si>
  <si>
    <t>Проект ЗВ I -  1.2 Обновяване на градска жизнена среда в ж.к. Възраждане- Реконструкция на площад Жени Патева, ул. Цар Самуил,ул. Македония, ул. Пробуда, ул. Любен Каравелов, ул. Васил Левски,част от ул. Ивайло, Обновяване на зелени междублокови пространства в ж.к Възраждане (1. между ул. Дебелт, ул. Цар Самуил, ул. Цар Калоян, ул. Хр. Фотев, ул. Ивайло и бул. Сан Стефано; 3. между ул. Л. Каравелов,  ул. Цар Калоян, ул. Васил Левски и ул. Дебелт), ул. Фердинандова</t>
  </si>
  <si>
    <t>Проект ЗВ II -  1.3 
Обновяване на градска жизнена среда в Зона Г и зона Д (В)-  ул. Кооператор</t>
  </si>
  <si>
    <t>Проект ЗВ II -  1.2 
Обновяване на градска жизнена среда в Зона В и Районен център (Б)- Облагородяване на междублоково пространство между бл. 496, 497, 498, между бл. 494, 495, 493, 492</t>
  </si>
  <si>
    <t>Проект ЗВ II -  1.1
Обновяване на градска жизнена среда в Зона В и Районен център (Б)- Облагородяване на междублоково пространство между бл. 440, 442, 443, 444, 445, Облагородяване на междублоково пространство между бл. 460, 461, 463, 464, 466, 467, 465, 462 и Между бл. 469 и 468</t>
  </si>
  <si>
    <t>Проект ЗВ I -  1.3 Обновяване на градска жизнена среда в ЦГЧ и Приморски парк- Реконструкция на историческо ядро на Приморски парк и южна част,ул. Константин Фотинов,</t>
  </si>
  <si>
    <t>Проект ЗВ I -  1.7 Обновяване на градска жизнена среда в ЦГЧ и Приморски парк- ул. Шипка</t>
  </si>
  <si>
    <t>Реконструкция на ул. "Цариградска" от о.т. 469 до о.т.  319 и от о.т. 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t>
  </si>
  <si>
    <t xml:space="preserve">ул. Цариградска от  о.т. 468б до  о.т. 469; КВ. 38 - УПИ I;                            ул. Цариградска от  О.Т. 468б до  О.Т 469;                                                     ул. Цариградска от  О.Т. 469 до  О.Т 319; </t>
  </si>
  <si>
    <t>Общо за група дейности:"Градска среда"</t>
  </si>
  <si>
    <t>Група дейности „Зони с потенциал за икономическо развитие“</t>
  </si>
  <si>
    <t>Общо за група дейности "Зона с потенциал за икономическо развитие"</t>
  </si>
  <si>
    <t>Инвестиционен приоритет „Социална инфраструктура”</t>
  </si>
  <si>
    <t>Група дейности "Социална инфраструктура"</t>
  </si>
  <si>
    <t>Общо за група дейности "Социална инфраструктура":</t>
  </si>
  <si>
    <t>Група дейности "Културна инфраструктура"</t>
  </si>
  <si>
    <t xml:space="preserve">С проекта Реконструкция, ремонт и обновяване,  внедряване на мерки за енергийна ефективност в Културен дом на Лукойл Нефтохим (пл. Тройката 1, кв. 125, УПИ I) бе реконструирана сграда с РЗП 8645 кв.м; бяха приложени мерки за енергийна ефективност и по-достъпна среда; Бяха създадени 8 бр. многофункционални и напълно обновени зали. Всяка от тях разполага със собствена озвучителна система и подходящо осветление; В сградата са монтирани 2 бр. асансьора; В рамките на проекта бе изградена нова конструкция (надстройка). В "Зрителната зала", разполагаща с 514 места, бяха подновени всички седалки, оборудвана бе с изцяло ново осветление и бяха обособени две зони за хора в инвалидни колички. С проекта бе реновиран вътрешния двор с възможност за изнасяне на мероприятия на открито. </t>
  </si>
  <si>
    <t>„Път на културно-историческите ценности през вековете - изпълнение на консервационно-реставрационни дейности в сградата на Етнографския музей и прилежащото дворно пространство и изграждане на Улица на занаятите“</t>
  </si>
  <si>
    <t>Общо за Група дейности "Културна инфраструктура":</t>
  </si>
  <si>
    <t>Инвестиционен приоритет  „Образователна инфраструктура”</t>
  </si>
  <si>
    <t>Подобряване качеството на образованието чрез модернизиране на образователната инфраструктура в град Бургас - І етап</t>
  </si>
  <si>
    <t>Проект ЗВ II -  3.2 Обновяване на прилещащ терен/дворни пространства и площадки в ОУ ОУ Елин Пелин</t>
  </si>
  <si>
    <t>Проект ЗВ I -  3.4 Обновяване на прилещащ терен/дворни пространства и площадки в СОУ Св. Св. Кирил и Методий</t>
  </si>
  <si>
    <t>Проект ЗВ II -  3.7 Обновяване на прилещащ терен/дворни пространства и площадки в  СОУ Петко Росен</t>
  </si>
  <si>
    <t>Общо: Инвестиционен приоритет  „Образователна инфраструктура”</t>
  </si>
  <si>
    <t xml:space="preserve"> ул. „Алеко Константинов“ гр. Бургас и превръщането и в Улица на занаятите - ПИ идент. 07079.612.306 по КК на гр. Бургас; 2. Етнографския музей и прилежащото дворно пространство - ПИ 07079.610.105, УПИ III, кв.90, ЦГЧ на гр. Бургас</t>
  </si>
  <si>
    <t>Проектът е в процес на оценка.</t>
  </si>
  <si>
    <t>Проектът е в процес на изпълнение. Реализирано проектиране, извършване на СМР и авторски надзор за надграждане на системата от Бързи автобусни линии. Реконструкциирани и рехабилитирани са  ул. „Булаир“, въведен е  „бърз автобусен коридор“ по бул. „Демокрация“, реконструкиран и рехабилитиран е бул. „Стефан Стамболов“, създадена е нова организация на движението и е оптимизирано паркирането. Предвидено е бъдещо надграждане на системата от бързи автобусни линии чрез въвеждане на „бърз автобусен коридор“ по бул. „Демокрация“, реконструкция и рехабилитация на бул. „Стефан Стамболов“ (участък от кръгово кръстовище с бул. „Никола Петков“ до кръстовище с бул. „Струга“ и от кръстовище с бул. „Проф. Я. Якимов“ до кръстовище с бул. „Тракия“), нова организация на движението и оптимизация на паркирането.</t>
  </si>
  <si>
    <t>Реконструирани 414 м (4 877м²) от ул. „Цариградска", ж.к. "Възраждане", гр. Бургас;
- Рехабилитация на прилежащо пространство с площ 10 534.88 м² от УПИ I, кв. 38 на ж.к. "Възраждане", гр. Бургас;
- Реконструирани 8 528 м² улични настилки;
- Изградени 4 660 м² тротоарни настилки;
- Изграждане на нови паркинги с 299 паркоместа;
- Поставяне на 45 броя нови елементи на уличното осветление-енергоспестяващи лампи ("LED") ;
- Обогатяване на градската среда с допълнителни елементи на градското обзавеждане- пейки(19 бр.), кошчета за отпадъци (21 бр.), боларди (546 бр.), широколистни (62 бр.) и иглолистни (32 бр.) дървесни видове;
- Изпълняване на хоризонтална маркировка и вертикална сигнализация с пътни знаци.
- Осъществен авторски надзор на обекта.
- Осъществен строителен надзор на обекта.
- Изготвен окончателен доклад по реда на чл.168, ал.6 от ЗУТ.
- Въведен обект в експлоатация.</t>
  </si>
  <si>
    <t>• повишен капацитет и качество на градската среда в съответствие с потребностите и изискванията на населението и гостите на града; 
• подобрена проходимост на пешеходната зона и създадени условия за безконфликтно придвижване на различните групи посетители;
• подобрена достъпност на средата за хората с увреждания; 
• изграден единен облик на централната градска част със специфична символика и възможност за развитие и надграждане.
• 11685 м2 подменени настилки; 
• 10 293 м2 благоустроени пешеходни пространства; 
• Изграден воден ефект „Грамофона“; 
• Изградена поливна система към елементите на озеленяването; 
• 4 броя питейни фонтанки; 
• 53 броя монтирани пейки; 
• Изградени нови 72 броя осветителни улични стълбове с енергоспестяващи осветителни тела; 
• Инсталирани елементи на система за видеонаблюдение, вкл. поставяне на 15 броя камери.</t>
  </si>
  <si>
    <t>1.1 ул. Богориди</t>
  </si>
  <si>
    <t>1.2 ул. Възраждане</t>
  </si>
  <si>
    <t>2.1 Реконструкция на площад Жени Патева</t>
  </si>
  <si>
    <t>2.2 ул. Цар Самуил,ул. Македония, ул. Пробуда, ул. Любен Каравелов, ул. Васил Левски,част от ул. Ивайло, Обновяване на зелени междублокови пространства в ж.к Възраждане (1. между ул. Дебелт, ул. Цар Самуил, ул. Цар Калоян, ул. Хр. Фотев, ул. Ивайло и бул. Сан Стефано; 3. между ул. Л. Каравелов,  ул. Цар Калоян, ул. Васил Левски и ул. Дебелт)</t>
  </si>
  <si>
    <t>2.3 ул. Фердинандова</t>
  </si>
  <si>
    <t>Обновени публични площи за широк обществен достъп – 39 678 м2; 
- Реконструирани улични участъци – 26 723 м2;
- Реконструирани пешеходни алеи- 6 000 м2; 
- Регламентирани 370 места за паркиране; 
- Изградени нови детски площадки и спортни игрища – 725 м2;
- Изградени четири детски площадки, 
- Обновени зелени пространства – 6 165 м2;
- Обогатена среда с елементи на градското обзавеждане: 35 кошчета за отпадъци, 29 пейки, 6 маси за шах; 7 беседки за отдих.</t>
  </si>
  <si>
    <t>Реконструирана улична мрежа, отговаряща на изискванията за съответния клас транспортна инфраструктура- 18 125м2;
- Подменено енергоефективно улично осветление- 40 бр. стълбове с лампа тип LED 54 /58/вт, IP-67;
- Повишаване на нивото на сигурност в зоната чрез 7 броя нови IP камери за видеонаблюдение;
- Подобрено екологично състояние на средата чрез 40 броя нови широколистни дървета</t>
  </si>
  <si>
    <t>Изграденадетска площадка за деца от 0 до 3 годишна възраст;
●Изградена детска площадка за деца от 3 до 12 години;
●Изградено игрище за бадминтон;
●Изградено игрище за тенис на маса;
●Изградена система за оползотворяване на дъждовни води, вкл. подземен резервоар за събиране на дъждовнавода;
●Рехабилитирани / изградени и регламентирани 113 паркоместа.</t>
  </si>
  <si>
    <t>Изграждане на четири детски площадки, предназначениза възрастови групи от 0-3 и 3-12 години;
- Изграждане на спортна площадка за бадминтон;
-Изграждане на площадка за игра на тенис на маса;
-Изграждане на фитнес на открито;
- Изграждане на зона за екстремни спортове;
- Изграждането на система за събиране на дъждовнавода в кв.22А и кв.22 на Зона Б, ж.р. Меден рудник;
- Реализиране на нова улица, свързваща кв. 22 А с кв. 23;
- Изграждане на паркинг между бл. 445 и 441;
- Изграждане на крайулични паркингив кв.22А и кв.22 на Зона Б, ж.р. Меден рудник.
- Рехабилитация на паркинг пред бл. 446;
- Разширение на паркинг между бл. 451, 447 и 449.</t>
  </si>
  <si>
    <t>5.1 Облагородяване на междублоково пространство между бл. 440, 442, 443, 444, 445</t>
  </si>
  <si>
    <t>5.2 Облагородяване на междублоково пространство между бл. 446, 451, 452, 447, 449 и ОДЗ Морска звезда</t>
  </si>
  <si>
    <t>Реконструирани 110 533м2 пространства за отдих и рекреация;
- Реконструирани 471м от уличната мрежа в ЦГЧ;
- Реконструкция и обновяване на фонтан в Южна част на Приморски парк;
- Доставени и монтирани две самопочистващи се тоалетни в Приморски парк;
- Изградена автоматизирана поливна система в Приморски парк- Историческо ядро;
- Изградени два подземни резервоара за събиране на дъждовна вода за поливни нужди;
- Пълна реконструкция на три от осемте подпорни стени в обхвата на Приморски парк;
- Поставяне на 365 броя ново алейно осветление в Приморски парк;
- Поставяне на 21 броя нови осветителни тела по ул. Константин Фотинов;
- Поставяне на 50 броя камери в Приморски парк;
- Реконструкция на Питейна фонтанка при паметник Петя Дубарова, Питейна фонтанка при паметник Васил Левски, Питейна фонтанка при стълбите към централен плаж и изграждане на 4 нови питейнифонтанки, подходящи за ползване от хора в неравностойно положение на територията на Приморски парк;
- Обогатяване на паркова среда с допълнителни елементи на градското обзавеждане- 393 пейки, 195 кошчета за отпадъци, 35 кошчета за кучешки екскрементина територията на Приморски парк;
- Изградена детска площадка на територията на Приморски парк.</t>
  </si>
  <si>
    <t>6.1 Реконструкция на историческо ядро на Приморски парк и южна част</t>
  </si>
  <si>
    <t>6.2 ул. Константин Фотинов</t>
  </si>
  <si>
    <t>Проект ЗВ I -  1.5 Обновяване на градска жизнена среда в ЦГЧ и Приморски парк - ул. Отец Паисий, ул. Лермонтов, ул. Успенска, ул. Иларион Макариополски, ул. Граф Игнатиев , ул. Гео Милев</t>
  </si>
  <si>
    <t>Реконструирани 1 800м от уличната мрежа в ЦГЧ;
- Реконструирани 12 480 м2 улични настилки;
- Реконструирани 6 500 м2 тротоарни настилки;
- Поставяне на 53 броя нови елементи на уличното осветление;
- Обогатяване на градската среда с допълнителни елементи на градското обзавеждане- пейки, кошчета за отпадъци, боларди, саксии с цветя или дървета.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</si>
</sst>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quot;лв.&quot;"/>
    <numFmt numFmtId="165" formatCode="#,##0&quot; лв.&quot;"/>
    <numFmt numFmtId="166" formatCode="#,##0.00\ &quot;лв.&quot;"/>
  </numFmts>
  <fonts count="3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1"/>
      <color theme="1"/>
      <name val="Calibri"/>
      <family val="2"/>
      <scheme val="minor"/>
    </font>
    <font>
      <b/>
      <sz val="8"/>
      <color indexed="9"/>
      <name val="Arial"/>
      <family val="2"/>
      <charset val="204"/>
    </font>
    <font>
      <sz val="8"/>
      <color indexed="9"/>
      <name val="Arial"/>
      <family val="2"/>
      <charset val="204"/>
    </font>
    <font>
      <b/>
      <sz val="8"/>
      <name val="Arial"/>
      <family val="2"/>
      <charset val="204"/>
    </font>
    <font>
      <sz val="8"/>
      <name val="Arial"/>
      <family val="2"/>
      <charset val="204"/>
    </font>
    <font>
      <b/>
      <sz val="9"/>
      <name val="Arial"/>
      <family val="2"/>
      <charset val="204"/>
    </font>
    <font>
      <b/>
      <sz val="9"/>
      <color indexed="8"/>
      <name val="Arial"/>
      <family val="2"/>
      <charset val="204"/>
    </font>
    <font>
      <b/>
      <u/>
      <sz val="11"/>
      <color theme="1"/>
      <name val="Calibri"/>
      <family val="2"/>
      <charset val="204"/>
      <scheme val="minor"/>
    </font>
    <font>
      <b/>
      <sz val="11"/>
      <color theme="1"/>
      <name val="Calibri"/>
      <family val="2"/>
      <charset val="204"/>
      <scheme val="minor"/>
    </font>
    <font>
      <b/>
      <sz val="10"/>
      <name val="Arial"/>
      <family val="2"/>
      <charset val="204"/>
    </font>
    <font>
      <b/>
      <sz val="10"/>
      <color indexed="9"/>
      <name val="Arial"/>
      <family val="2"/>
      <charset val="204"/>
    </font>
    <font>
      <sz val="10"/>
      <name val="Arial"/>
      <family val="2"/>
      <charset val="204"/>
    </font>
    <font>
      <sz val="9"/>
      <color indexed="9"/>
      <name val="Arial"/>
      <family val="2"/>
      <charset val="204"/>
    </font>
    <font>
      <sz val="9"/>
      <color theme="1"/>
      <name val="Calibri"/>
      <family val="2"/>
      <charset val="204"/>
      <scheme val="minor"/>
    </font>
    <font>
      <sz val="10"/>
      <color rgb="FFFF0000"/>
      <name val="Arial"/>
      <family val="2"/>
      <charset val="204"/>
    </font>
    <font>
      <sz val="9"/>
      <name val="Arial"/>
      <family val="2"/>
      <charset val="204"/>
    </font>
    <font>
      <sz val="9"/>
      <color indexed="8"/>
      <name val="Arial"/>
      <family val="2"/>
      <charset val="204"/>
    </font>
    <font>
      <sz val="10"/>
      <name val="Calibri"/>
      <family val="2"/>
      <charset val="204"/>
      <scheme val="minor"/>
    </font>
    <font>
      <b/>
      <sz val="10"/>
      <name val="Calibri"/>
      <family val="2"/>
      <charset val="204"/>
      <scheme val="minor"/>
    </font>
    <font>
      <sz val="11"/>
      <color theme="0"/>
      <name val="Calibri"/>
      <family val="2"/>
      <charset val="204"/>
      <scheme val="minor"/>
    </font>
    <font>
      <b/>
      <sz val="11"/>
      <color theme="0"/>
      <name val="Calibri"/>
      <family val="2"/>
      <charset val="204"/>
      <scheme val="minor"/>
    </font>
    <font>
      <b/>
      <sz val="11"/>
      <name val="Arial"/>
      <family val="2"/>
      <charset val="204"/>
    </font>
    <font>
      <sz val="10"/>
      <color theme="1"/>
      <name val="Calibri"/>
      <family val="2"/>
      <charset val="204"/>
      <scheme val="minor"/>
    </font>
    <font>
      <sz val="10"/>
      <color theme="1"/>
      <name val="Arial"/>
      <family val="2"/>
      <charset val="204"/>
    </font>
    <font>
      <sz val="10"/>
      <color indexed="9"/>
      <name val="Arial"/>
      <family val="2"/>
      <charset val="204"/>
    </font>
    <font>
      <b/>
      <u/>
      <sz val="10"/>
      <name val="Arial"/>
      <family val="2"/>
      <charset val="204"/>
    </font>
    <font>
      <u/>
      <sz val="10"/>
      <color indexed="9"/>
      <name val="Arial"/>
      <family val="2"/>
      <charset val="204"/>
    </font>
    <font>
      <b/>
      <sz val="11"/>
      <name val="Calibri"/>
      <family val="2"/>
      <charset val="204"/>
      <scheme val="minor"/>
    </font>
    <font>
      <b/>
      <i/>
      <sz val="10"/>
      <name val="Arial"/>
      <family val="2"/>
      <charset val="204"/>
    </font>
    <font>
      <b/>
      <sz val="12"/>
      <color theme="1"/>
      <name val="Calibri"/>
      <family val="2"/>
      <charset val="204"/>
      <scheme val="minor"/>
    </font>
  </fonts>
  <fills count="16">
    <fill>
      <patternFill patternType="none"/>
    </fill>
    <fill>
      <patternFill patternType="gray125"/>
    </fill>
    <fill>
      <patternFill patternType="solid">
        <fgColor indexed="24"/>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indexed="9"/>
        <bgColor indexed="64"/>
      </patternFill>
    </fill>
    <fill>
      <patternFill patternType="solid">
        <fgColor theme="3" tint="0.79998168889431442"/>
        <bgColor indexed="64"/>
      </patternFill>
    </fill>
    <fill>
      <patternFill patternType="solid">
        <fgColor rgb="FF92D050"/>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rgb="FFFFC000"/>
        <bgColor indexed="64"/>
      </patternFill>
    </fill>
    <fill>
      <patternFill patternType="solid">
        <fgColor theme="4" tint="0.59999389629810485"/>
        <bgColor indexed="64"/>
      </patternFill>
    </fill>
    <fill>
      <patternFill patternType="solid">
        <fgColor theme="5" tint="0.399975585192419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3">
    <xf numFmtId="0" fontId="0" fillId="0" borderId="0"/>
    <xf numFmtId="0" fontId="6" fillId="0" borderId="0"/>
    <xf numFmtId="0" fontId="6" fillId="0" borderId="0"/>
    <xf numFmtId="0" fontId="5" fillId="0" borderId="0"/>
    <xf numFmtId="0" fontId="7" fillId="0" borderId="0"/>
    <xf numFmtId="0" fontId="5" fillId="0" borderId="0"/>
    <xf numFmtId="0" fontId="6" fillId="0" borderId="0"/>
    <xf numFmtId="0" fontId="4" fillId="0" borderId="0"/>
    <xf numFmtId="0" fontId="18" fillId="0" borderId="0"/>
    <xf numFmtId="0" fontId="2" fillId="0" borderId="0"/>
    <xf numFmtId="0" fontId="2" fillId="0" borderId="0"/>
    <xf numFmtId="0" fontId="2" fillId="0" borderId="0"/>
    <xf numFmtId="0" fontId="6" fillId="0" borderId="0"/>
  </cellStyleXfs>
  <cellXfs count="278">
    <xf numFmtId="0" fontId="0" fillId="0" borderId="0" xfId="0"/>
    <xf numFmtId="0" fontId="9" fillId="2" borderId="1" xfId="2" applyFont="1" applyFill="1" applyBorder="1" applyAlignment="1">
      <alignment horizontal="center" vertical="center" wrapText="1"/>
    </xf>
    <xf numFmtId="0" fontId="4" fillId="0" borderId="0" xfId="7"/>
    <xf numFmtId="0" fontId="9" fillId="2" borderId="1" xfId="2" applyFont="1" applyFill="1" applyBorder="1" applyAlignment="1">
      <alignment horizontal="left" vertical="center" wrapText="1"/>
    </xf>
    <xf numFmtId="0" fontId="8" fillId="2" borderId="1" xfId="2" applyFont="1" applyFill="1" applyBorder="1" applyAlignment="1">
      <alignment horizontal="center" vertical="center" wrapText="1"/>
    </xf>
    <xf numFmtId="164" fontId="8" fillId="2" borderId="1" xfId="1" applyNumberFormat="1" applyFont="1" applyFill="1" applyBorder="1" applyAlignment="1">
      <alignment horizontal="left" vertical="center" wrapText="1"/>
    </xf>
    <xf numFmtId="164" fontId="8" fillId="2" borderId="1" xfId="1" applyNumberFormat="1" applyFont="1" applyFill="1" applyBorder="1" applyAlignment="1">
      <alignment horizontal="center" vertical="center" wrapText="1"/>
    </xf>
    <xf numFmtId="0" fontId="10" fillId="0" borderId="1" xfId="2" applyFont="1" applyBorder="1" applyAlignment="1">
      <alignment vertical="top" wrapText="1"/>
    </xf>
    <xf numFmtId="0" fontId="8" fillId="2" borderId="1" xfId="1" applyFont="1" applyFill="1" applyBorder="1" applyAlignment="1">
      <alignment horizontal="left" vertical="center" wrapText="1"/>
    </xf>
    <xf numFmtId="0" fontId="10" fillId="4" borderId="1" xfId="7" applyFont="1" applyFill="1" applyBorder="1" applyAlignment="1">
      <alignment horizontal="left" vertical="center" wrapText="1"/>
    </xf>
    <xf numFmtId="0" fontId="12" fillId="3"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19" fillId="3" borderId="1" xfId="2" applyFont="1" applyFill="1" applyBorder="1" applyAlignment="1">
      <alignment horizontal="center" vertical="center" wrapText="1"/>
    </xf>
    <xf numFmtId="164" fontId="12" fillId="3" borderId="1" xfId="2" applyNumberFormat="1" applyFont="1" applyFill="1" applyBorder="1" applyAlignment="1">
      <alignment horizontal="center" vertical="center" wrapText="1"/>
    </xf>
    <xf numFmtId="0" fontId="20" fillId="0" borderId="0" xfId="7" applyFont="1"/>
    <xf numFmtId="164" fontId="10" fillId="4" borderId="1" xfId="7" applyNumberFormat="1" applyFont="1" applyFill="1" applyBorder="1" applyAlignment="1">
      <alignment horizontal="center" vertical="center" wrapText="1"/>
    </xf>
    <xf numFmtId="0" fontId="4" fillId="0" borderId="0" xfId="7" applyAlignment="1">
      <alignment vertical="top"/>
    </xf>
    <xf numFmtId="0" fontId="4" fillId="0" borderId="0" xfId="7" applyAlignment="1">
      <alignment vertical="top" wrapText="1"/>
    </xf>
    <xf numFmtId="0" fontId="4" fillId="5" borderId="0" xfId="7" applyFill="1" applyAlignment="1">
      <alignment vertical="top" wrapText="1"/>
    </xf>
    <xf numFmtId="14" fontId="10" fillId="4" borderId="1" xfId="7" applyNumberFormat="1" applyFont="1" applyFill="1" applyBorder="1" applyAlignment="1">
      <alignment vertical="center" wrapText="1"/>
    </xf>
    <xf numFmtId="0" fontId="10" fillId="4" borderId="7" xfId="7" applyFont="1" applyFill="1" applyBorder="1" applyAlignment="1">
      <alignment horizontal="center" vertical="center" wrapText="1"/>
    </xf>
    <xf numFmtId="0" fontId="21" fillId="0" borderId="0" xfId="7" applyFont="1" applyAlignment="1">
      <alignment vertical="top" wrapText="1"/>
    </xf>
    <xf numFmtId="0" fontId="22" fillId="5" borderId="1" xfId="2" applyFont="1" applyFill="1" applyBorder="1" applyAlignment="1">
      <alignment horizontal="left" vertical="center" wrapText="1"/>
    </xf>
    <xf numFmtId="0" fontId="22" fillId="5" borderId="1" xfId="2" applyFont="1" applyFill="1" applyBorder="1" applyAlignment="1">
      <alignment horizontal="center" vertical="center" wrapText="1"/>
    </xf>
    <xf numFmtId="164" fontId="12" fillId="5" borderId="1" xfId="2" applyNumberFormat="1" applyFont="1" applyFill="1" applyBorder="1" applyAlignment="1">
      <alignment horizontal="center" vertical="center" wrapText="1"/>
    </xf>
    <xf numFmtId="0" fontId="13" fillId="0" borderId="8" xfId="7" applyNumberFormat="1" applyFont="1" applyBorder="1" applyAlignment="1">
      <alignment horizontal="left" vertical="top" wrapText="1"/>
    </xf>
    <xf numFmtId="165" fontId="23" fillId="0" borderId="8" xfId="7" applyNumberFormat="1" applyFont="1" applyBorder="1" applyAlignment="1">
      <alignment horizontal="center" vertical="top" wrapText="1"/>
    </xf>
    <xf numFmtId="164" fontId="22" fillId="5" borderId="1" xfId="2" applyNumberFormat="1" applyFont="1" applyFill="1" applyBorder="1" applyAlignment="1">
      <alignment horizontal="center" vertical="center" wrapText="1"/>
    </xf>
    <xf numFmtId="0" fontId="12" fillId="3" borderId="1" xfId="2" applyFont="1" applyFill="1" applyBorder="1" applyAlignment="1">
      <alignment horizontal="center" vertical="center" wrapText="1"/>
    </xf>
    <xf numFmtId="10" fontId="12" fillId="5" borderId="4" xfId="2" applyNumberFormat="1" applyFont="1" applyFill="1" applyBorder="1" applyAlignment="1">
      <alignment horizontal="center" vertical="center" wrapText="1"/>
    </xf>
    <xf numFmtId="10" fontId="4" fillId="0" borderId="0" xfId="7" applyNumberFormat="1"/>
    <xf numFmtId="164" fontId="4" fillId="0" borderId="0" xfId="7" applyNumberFormat="1"/>
    <xf numFmtId="0" fontId="3" fillId="0" borderId="0" xfId="7" applyFont="1"/>
    <xf numFmtId="164" fontId="20" fillId="0" borderId="0" xfId="7" applyNumberFormat="1" applyFont="1"/>
    <xf numFmtId="2" fontId="24" fillId="0" borderId="0" xfId="0" applyNumberFormat="1" applyFont="1"/>
    <xf numFmtId="2" fontId="24" fillId="0" borderId="0" xfId="7" applyNumberFormat="1" applyFont="1"/>
    <xf numFmtId="3" fontId="24" fillId="0" borderId="0" xfId="0" applyNumberFormat="1" applyFont="1"/>
    <xf numFmtId="3" fontId="24" fillId="0" borderId="0" xfId="7" applyNumberFormat="1" applyFont="1"/>
    <xf numFmtId="3" fontId="25" fillId="0" borderId="0" xfId="7" applyNumberFormat="1" applyFont="1"/>
    <xf numFmtId="3" fontId="14" fillId="0" borderId="0" xfId="7" applyNumberFormat="1" applyFont="1"/>
    <xf numFmtId="164" fontId="15" fillId="7" borderId="0" xfId="7" applyNumberFormat="1" applyFont="1" applyFill="1"/>
    <xf numFmtId="3" fontId="4" fillId="0" borderId="0" xfId="7" applyNumberFormat="1"/>
    <xf numFmtId="0" fontId="2" fillId="0" borderId="0" xfId="7" applyFont="1"/>
    <xf numFmtId="0" fontId="4" fillId="0" borderId="0" xfId="7" applyAlignment="1">
      <alignment horizontal="left"/>
    </xf>
    <xf numFmtId="0" fontId="26" fillId="0" borderId="0" xfId="7" applyFont="1"/>
    <xf numFmtId="0" fontId="11" fillId="2" borderId="1" xfId="2" applyFont="1" applyFill="1" applyBorder="1" applyAlignment="1">
      <alignment horizontal="center" vertical="center" wrapText="1"/>
    </xf>
    <xf numFmtId="0" fontId="15" fillId="10" borderId="0" xfId="7" applyFont="1" applyFill="1"/>
    <xf numFmtId="0" fontId="27" fillId="10" borderId="0" xfId="7" applyFont="1" applyFill="1"/>
    <xf numFmtId="0" fontId="4" fillId="10" borderId="1" xfId="7" applyFill="1" applyBorder="1"/>
    <xf numFmtId="0" fontId="26" fillId="10" borderId="1" xfId="7" applyFont="1" applyFill="1" applyBorder="1"/>
    <xf numFmtId="164" fontId="17" fillId="2" borderId="1" xfId="2" applyNumberFormat="1" applyFont="1" applyFill="1" applyBorder="1" applyAlignment="1">
      <alignment vertical="center" wrapText="1"/>
    </xf>
    <xf numFmtId="0" fontId="6" fillId="5" borderId="1" xfId="1" applyFont="1" applyFill="1" applyBorder="1" applyAlignment="1">
      <alignment horizontal="left" vertical="center" wrapText="1"/>
    </xf>
    <xf numFmtId="0" fontId="6" fillId="0" borderId="1" xfId="1" applyFont="1" applyFill="1" applyBorder="1" applyAlignment="1">
      <alignment horizontal="left" vertical="center" wrapText="1"/>
    </xf>
    <xf numFmtId="14" fontId="16" fillId="4" borderId="1" xfId="1" applyNumberFormat="1" applyFont="1" applyFill="1" applyBorder="1" applyAlignment="1">
      <alignment vertical="center" wrapText="1"/>
    </xf>
    <xf numFmtId="0" fontId="6" fillId="5" borderId="1" xfId="7" applyFont="1" applyFill="1" applyBorder="1" applyAlignment="1">
      <alignment horizontal="left" vertical="center" wrapText="1"/>
    </xf>
    <xf numFmtId="0" fontId="6" fillId="0" borderId="1" xfId="7" applyFont="1" applyFill="1" applyBorder="1" applyAlignment="1">
      <alignment horizontal="left" vertical="center" wrapText="1"/>
    </xf>
    <xf numFmtId="0" fontId="16" fillId="0" borderId="1" xfId="7" applyFont="1" applyFill="1" applyBorder="1" applyAlignment="1">
      <alignment horizontal="left" vertical="center" wrapText="1"/>
    </xf>
    <xf numFmtId="166" fontId="16" fillId="3" borderId="1" xfId="2" applyNumberFormat="1" applyFont="1" applyFill="1" applyBorder="1" applyAlignment="1">
      <alignment vertical="center" wrapText="1"/>
    </xf>
    <xf numFmtId="0" fontId="16" fillId="3" borderId="1" xfId="2" applyFont="1" applyFill="1" applyBorder="1" applyAlignment="1">
      <alignment vertical="center" wrapText="1"/>
    </xf>
    <xf numFmtId="14" fontId="6" fillId="6" borderId="1" xfId="2" applyNumberFormat="1" applyFont="1" applyFill="1" applyBorder="1" applyAlignment="1">
      <alignment vertical="center" wrapText="1"/>
    </xf>
    <xf numFmtId="0" fontId="6" fillId="0" borderId="1" xfId="2" applyFont="1" applyBorder="1" applyAlignment="1">
      <alignment vertical="top" wrapText="1"/>
    </xf>
    <xf numFmtId="0" fontId="6" fillId="6" borderId="1" xfId="2" applyFont="1" applyFill="1" applyBorder="1" applyAlignment="1">
      <alignment vertical="center" wrapText="1"/>
    </xf>
    <xf numFmtId="14" fontId="6" fillId="5" borderId="1" xfId="2" applyNumberFormat="1" applyFont="1" applyFill="1" applyBorder="1" applyAlignment="1">
      <alignment vertical="center" wrapText="1"/>
    </xf>
    <xf numFmtId="14" fontId="16" fillId="4" borderId="3" xfId="1" applyNumberFormat="1" applyFont="1" applyFill="1" applyBorder="1" applyAlignment="1">
      <alignment vertical="center" wrapText="1"/>
    </xf>
    <xf numFmtId="0" fontId="16" fillId="4" borderId="1" xfId="7" applyFont="1" applyFill="1" applyBorder="1" applyAlignment="1">
      <alignment vertical="center" wrapText="1"/>
    </xf>
    <xf numFmtId="14" fontId="16" fillId="4" borderId="1" xfId="7" applyNumberFormat="1" applyFont="1" applyFill="1" applyBorder="1" applyAlignment="1">
      <alignment vertical="center" wrapText="1"/>
    </xf>
    <xf numFmtId="166" fontId="17" fillId="2" borderId="1" xfId="2" applyNumberFormat="1" applyFont="1" applyFill="1" applyBorder="1" applyAlignment="1">
      <alignment vertical="center" wrapText="1"/>
    </xf>
    <xf numFmtId="166" fontId="29" fillId="0" borderId="1" xfId="7" applyNumberFormat="1" applyFont="1" applyBorder="1" applyAlignment="1">
      <alignment horizontal="center" vertical="center"/>
    </xf>
    <xf numFmtId="166" fontId="24" fillId="11" borderId="1" xfId="7" applyNumberFormat="1" applyFont="1" applyFill="1" applyBorder="1" applyAlignment="1">
      <alignment horizontal="center" vertical="center"/>
    </xf>
    <xf numFmtId="166" fontId="24" fillId="0" borderId="1" xfId="7" applyNumberFormat="1" applyFont="1" applyBorder="1" applyAlignment="1">
      <alignment horizontal="center" vertical="center"/>
    </xf>
    <xf numFmtId="166" fontId="6" fillId="0" borderId="3" xfId="7" applyNumberFormat="1" applyFont="1" applyFill="1" applyBorder="1" applyAlignment="1">
      <alignment horizontal="center" vertical="center" wrapText="1"/>
    </xf>
    <xf numFmtId="14" fontId="16" fillId="0" borderId="1" xfId="7" applyNumberFormat="1" applyFont="1" applyFill="1" applyBorder="1" applyAlignment="1">
      <alignment vertical="center" wrapText="1"/>
    </xf>
    <xf numFmtId="166" fontId="20" fillId="0" borderId="0" xfId="7" applyNumberFormat="1" applyFont="1"/>
    <xf numFmtId="0" fontId="17" fillId="2" borderId="1" xfId="2" applyFont="1" applyFill="1" applyBorder="1" applyAlignment="1">
      <alignment vertical="center" wrapText="1"/>
    </xf>
    <xf numFmtId="0" fontId="16" fillId="2" borderId="7" xfId="2" applyFont="1" applyFill="1" applyBorder="1" applyAlignment="1">
      <alignment horizontal="center" vertical="center" wrapText="1"/>
    </xf>
    <xf numFmtId="0" fontId="11" fillId="2" borderId="7" xfId="2" applyFont="1" applyFill="1" applyBorder="1" applyAlignment="1">
      <alignment horizontal="center" vertical="center" wrapText="1"/>
    </xf>
    <xf numFmtId="0" fontId="1" fillId="7" borderId="1" xfId="7" applyFont="1" applyFill="1" applyBorder="1"/>
    <xf numFmtId="0" fontId="16" fillId="4" borderId="7" xfId="7" applyFont="1" applyFill="1" applyBorder="1" applyAlignment="1">
      <alignment horizontal="left" vertical="center" wrapText="1"/>
    </xf>
    <xf numFmtId="0" fontId="30" fillId="0" borderId="1" xfId="7" applyFont="1" applyFill="1" applyBorder="1" applyAlignment="1">
      <alignment horizontal="left" vertical="center" wrapText="1"/>
    </xf>
    <xf numFmtId="0" fontId="16" fillId="4" borderId="7" xfId="7" applyFont="1" applyFill="1" applyBorder="1" applyAlignment="1">
      <alignment vertical="center" wrapText="1"/>
    </xf>
    <xf numFmtId="166" fontId="25" fillId="12" borderId="1" xfId="7" applyNumberFormat="1" applyFont="1" applyFill="1" applyBorder="1" applyAlignment="1">
      <alignment horizontal="center" vertical="center"/>
    </xf>
    <xf numFmtId="0" fontId="6" fillId="12" borderId="1" xfId="7" applyFont="1" applyFill="1" applyBorder="1" applyAlignment="1">
      <alignment horizontal="left" vertical="center" wrapText="1"/>
    </xf>
    <xf numFmtId="0" fontId="4" fillId="7" borderId="1" xfId="7" applyFill="1" applyBorder="1" applyAlignment="1">
      <alignment vertical="top" wrapText="1"/>
    </xf>
    <xf numFmtId="0" fontId="28" fillId="0" borderId="1" xfId="2" applyFont="1" applyFill="1" applyBorder="1" applyAlignment="1">
      <alignment horizontal="center" vertical="center" wrapText="1"/>
    </xf>
    <xf numFmtId="166" fontId="24" fillId="12" borderId="1" xfId="7" applyNumberFormat="1" applyFont="1" applyFill="1" applyBorder="1" applyAlignment="1">
      <alignment horizontal="center" vertical="center"/>
    </xf>
    <xf numFmtId="0" fontId="28" fillId="12" borderId="1" xfId="2" applyFont="1" applyFill="1" applyBorder="1" applyAlignment="1">
      <alignment horizontal="center" vertical="center" wrapText="1"/>
    </xf>
    <xf numFmtId="0" fontId="4" fillId="7" borderId="1" xfId="7" applyFill="1" applyBorder="1"/>
    <xf numFmtId="0" fontId="4" fillId="13" borderId="1" xfId="7" applyFill="1" applyBorder="1"/>
    <xf numFmtId="14" fontId="6" fillId="0" borderId="1" xfId="7" applyNumberFormat="1" applyFont="1" applyFill="1" applyBorder="1" applyAlignment="1">
      <alignment horizontal="center" vertical="center" wrapText="1"/>
    </xf>
    <xf numFmtId="2" fontId="16" fillId="0" borderId="1" xfId="7" applyNumberFormat="1" applyFont="1" applyFill="1" applyBorder="1" applyAlignment="1">
      <alignment horizontal="center" vertical="center" wrapText="1"/>
    </xf>
    <xf numFmtId="14" fontId="16" fillId="0" borderId="1" xfId="7" applyNumberFormat="1" applyFont="1" applyFill="1" applyBorder="1" applyAlignment="1">
      <alignment horizontal="center" vertical="center" wrapText="1"/>
    </xf>
    <xf numFmtId="0" fontId="16" fillId="4" borderId="7" xfId="1" applyFont="1" applyFill="1" applyBorder="1" applyAlignment="1">
      <alignment horizontal="center" vertical="center" wrapText="1"/>
    </xf>
    <xf numFmtId="14" fontId="6" fillId="0" borderId="1" xfId="7" applyNumberFormat="1" applyFont="1" applyFill="1" applyBorder="1" applyAlignment="1">
      <alignment horizontal="left" vertical="center" wrapText="1"/>
    </xf>
    <xf numFmtId="2" fontId="16" fillId="12" borderId="1" xfId="7" applyNumberFormat="1" applyFont="1" applyFill="1" applyBorder="1" applyAlignment="1">
      <alignment horizontal="center" vertical="center" wrapText="1"/>
    </xf>
    <xf numFmtId="14" fontId="16" fillId="12" borderId="1" xfId="7" applyNumberFormat="1" applyFont="1" applyFill="1" applyBorder="1" applyAlignment="1">
      <alignment horizontal="center" vertical="center" wrapText="1"/>
    </xf>
    <xf numFmtId="0" fontId="16" fillId="4" borderId="7" xfId="1" applyFont="1" applyFill="1" applyBorder="1" applyAlignment="1">
      <alignment horizontal="left" vertical="center" wrapText="1"/>
    </xf>
    <xf numFmtId="166" fontId="29" fillId="12" borderId="1" xfId="7" applyNumberFormat="1" applyFont="1" applyFill="1" applyBorder="1" applyAlignment="1">
      <alignment horizontal="center" vertical="center"/>
    </xf>
    <xf numFmtId="0" fontId="16" fillId="4" borderId="9" xfId="7" applyFont="1" applyFill="1" applyBorder="1" applyAlignment="1">
      <alignment horizontal="left" vertical="center" wrapText="1"/>
    </xf>
    <xf numFmtId="0" fontId="4" fillId="14" borderId="1" xfId="7" applyFill="1" applyBorder="1"/>
    <xf numFmtId="0" fontId="6" fillId="5" borderId="1" xfId="1" applyFont="1" applyFill="1" applyBorder="1" applyAlignment="1">
      <alignment vertical="center" wrapText="1"/>
    </xf>
    <xf numFmtId="0" fontId="6" fillId="5" borderId="1" xfId="7" applyFont="1" applyFill="1" applyBorder="1" applyAlignment="1">
      <alignment vertical="center" wrapText="1"/>
    </xf>
    <xf numFmtId="166" fontId="4" fillId="12" borderId="1" xfId="7" applyNumberFormat="1" applyFill="1" applyBorder="1"/>
    <xf numFmtId="0" fontId="4" fillId="12" borderId="1" xfId="7" applyFill="1" applyBorder="1"/>
    <xf numFmtId="166" fontId="34" fillId="15" borderId="1" xfId="7" applyNumberFormat="1" applyFont="1" applyFill="1" applyBorder="1"/>
    <xf numFmtId="0" fontId="34" fillId="15" borderId="1" xfId="7" applyFont="1" applyFill="1" applyBorder="1"/>
    <xf numFmtId="166" fontId="34" fillId="12" borderId="1" xfId="7" applyNumberFormat="1" applyFont="1" applyFill="1" applyBorder="1"/>
    <xf numFmtId="0" fontId="6" fillId="2" borderId="1" xfId="2" applyFont="1" applyFill="1" applyBorder="1" applyAlignment="1">
      <alignment horizontal="center" vertical="center" wrapText="1"/>
    </xf>
    <xf numFmtId="14" fontId="6" fillId="4" borderId="2" xfId="1" applyNumberFormat="1" applyFont="1" applyFill="1" applyBorder="1" applyAlignment="1">
      <alignment vertical="center" wrapText="1"/>
    </xf>
    <xf numFmtId="0" fontId="16" fillId="5" borderId="1" xfId="1" applyFont="1" applyFill="1" applyBorder="1" applyAlignment="1">
      <alignment vertical="center" wrapText="1"/>
    </xf>
    <xf numFmtId="166" fontId="16" fillId="4" borderId="1" xfId="7" applyNumberFormat="1" applyFont="1" applyFill="1" applyBorder="1" applyAlignment="1">
      <alignment vertical="center" wrapText="1"/>
    </xf>
    <xf numFmtId="166" fontId="16" fillId="11" borderId="3" xfId="1" applyNumberFormat="1" applyFont="1" applyFill="1" applyBorder="1" applyAlignment="1">
      <alignment vertical="center" wrapText="1"/>
    </xf>
    <xf numFmtId="0" fontId="30" fillId="0" borderId="1" xfId="7" applyFont="1" applyBorder="1" applyAlignment="1">
      <alignment vertical="center" wrapText="1"/>
    </xf>
    <xf numFmtId="164" fontId="16" fillId="4" borderId="1" xfId="2" applyNumberFormat="1" applyFont="1" applyFill="1" applyBorder="1" applyAlignment="1">
      <alignment vertical="center" wrapText="1"/>
    </xf>
    <xf numFmtId="166" fontId="6" fillId="4" borderId="1" xfId="7" applyNumberFormat="1" applyFont="1" applyFill="1" applyBorder="1" applyAlignment="1">
      <alignment vertical="center" wrapText="1"/>
    </xf>
    <xf numFmtId="166" fontId="24" fillId="11" borderId="1" xfId="7" applyNumberFormat="1" applyFont="1" applyFill="1" applyBorder="1" applyAlignment="1">
      <alignment vertical="center"/>
    </xf>
    <xf numFmtId="166" fontId="29" fillId="0" borderId="1" xfId="7" applyNumberFormat="1" applyFont="1" applyBorder="1" applyAlignment="1">
      <alignment vertical="center"/>
    </xf>
    <xf numFmtId="0" fontId="16" fillId="4" borderId="1" xfId="1" applyFont="1" applyFill="1" applyBorder="1" applyAlignment="1">
      <alignment vertical="center" wrapText="1"/>
    </xf>
    <xf numFmtId="0" fontId="16" fillId="0" borderId="1" xfId="7" applyFont="1" applyFill="1" applyBorder="1" applyAlignment="1">
      <alignment vertical="center" wrapText="1"/>
    </xf>
    <xf numFmtId="166" fontId="6" fillId="4" borderId="1" xfId="1" applyNumberFormat="1" applyFont="1" applyFill="1" applyBorder="1" applyAlignment="1">
      <alignment vertical="center" wrapText="1"/>
    </xf>
    <xf numFmtId="0" fontId="6" fillId="0" borderId="1" xfId="7" applyFont="1" applyFill="1" applyBorder="1" applyAlignment="1">
      <alignment vertical="center" wrapText="1"/>
    </xf>
    <xf numFmtId="166" fontId="24" fillId="0" borderId="1" xfId="7" applyNumberFormat="1" applyFont="1" applyBorder="1" applyAlignment="1">
      <alignment vertical="center"/>
    </xf>
    <xf numFmtId="0" fontId="6" fillId="0" borderId="1" xfId="1" applyFont="1" applyFill="1" applyBorder="1" applyAlignment="1">
      <alignment vertical="center" wrapText="1"/>
    </xf>
    <xf numFmtId="0" fontId="17" fillId="2" borderId="1" xfId="7" applyFont="1" applyFill="1" applyBorder="1" applyAlignment="1">
      <alignment vertical="center" wrapText="1"/>
    </xf>
    <xf numFmtId="166" fontId="17" fillId="2" borderId="3" xfId="7" applyNumberFormat="1" applyFont="1" applyFill="1" applyBorder="1" applyAlignment="1">
      <alignment vertical="center" wrapText="1"/>
    </xf>
    <xf numFmtId="0" fontId="17" fillId="2" borderId="3" xfId="7" applyFont="1" applyFill="1" applyBorder="1" applyAlignment="1">
      <alignment vertical="center" wrapText="1"/>
    </xf>
    <xf numFmtId="164" fontId="6" fillId="5" borderId="1" xfId="2" applyNumberFormat="1" applyFont="1" applyFill="1" applyBorder="1" applyAlignment="1">
      <alignment vertical="center" wrapText="1"/>
    </xf>
    <xf numFmtId="164" fontId="16" fillId="5" borderId="1" xfId="2" applyNumberFormat="1" applyFont="1" applyFill="1" applyBorder="1" applyAlignment="1">
      <alignment vertical="center" wrapText="1"/>
    </xf>
    <xf numFmtId="166" fontId="16" fillId="4" borderId="3" xfId="1" applyNumberFormat="1" applyFont="1" applyFill="1" applyBorder="1" applyAlignment="1">
      <alignment vertical="center" wrapText="1"/>
    </xf>
    <xf numFmtId="166" fontId="25" fillId="11" borderId="1" xfId="7" applyNumberFormat="1" applyFont="1" applyFill="1" applyBorder="1" applyAlignment="1">
      <alignment vertical="center"/>
    </xf>
    <xf numFmtId="166" fontId="16" fillId="0" borderId="3" xfId="1" applyNumberFormat="1" applyFont="1" applyFill="1" applyBorder="1" applyAlignment="1">
      <alignment vertical="center" wrapText="1"/>
    </xf>
    <xf numFmtId="4" fontId="16" fillId="0" borderId="1" xfId="1" applyNumberFormat="1" applyFont="1" applyFill="1" applyBorder="1" applyAlignment="1">
      <alignment vertical="center" wrapText="1"/>
    </xf>
    <xf numFmtId="166" fontId="6" fillId="4" borderId="3" xfId="1" applyNumberFormat="1" applyFont="1" applyFill="1" applyBorder="1" applyAlignment="1">
      <alignment vertical="center" wrapText="1"/>
    </xf>
    <xf numFmtId="166" fontId="16" fillId="5" borderId="2" xfId="1" applyNumberFormat="1" applyFont="1" applyFill="1" applyBorder="1" applyAlignment="1">
      <alignment vertical="center" wrapText="1"/>
    </xf>
    <xf numFmtId="0" fontId="6" fillId="6" borderId="1" xfId="1" applyFont="1" applyFill="1" applyBorder="1" applyAlignment="1">
      <alignment vertical="center" wrapText="1"/>
    </xf>
    <xf numFmtId="0" fontId="29" fillId="0" borderId="1" xfId="7" applyFont="1" applyBorder="1" applyAlignment="1"/>
    <xf numFmtId="166" fontId="16" fillId="4" borderId="3" xfId="7" applyNumberFormat="1" applyFont="1" applyFill="1" applyBorder="1" applyAlignment="1">
      <alignment vertical="center" wrapText="1"/>
    </xf>
    <xf numFmtId="166" fontId="6" fillId="0" borderId="3" xfId="7" applyNumberFormat="1" applyFont="1" applyFill="1" applyBorder="1" applyAlignment="1">
      <alignment vertical="center" wrapText="1"/>
    </xf>
    <xf numFmtId="166" fontId="16" fillId="4" borderId="1" xfId="2" applyNumberFormat="1" applyFont="1" applyFill="1" applyBorder="1" applyAlignment="1">
      <alignment vertical="center" wrapText="1"/>
    </xf>
    <xf numFmtId="0" fontId="17" fillId="2" borderId="6" xfId="2" applyFont="1" applyFill="1" applyBorder="1" applyAlignment="1">
      <alignment vertical="center" wrapText="1"/>
    </xf>
    <xf numFmtId="166" fontId="6" fillId="0" borderId="3" xfId="1" applyNumberFormat="1" applyFont="1" applyFill="1" applyBorder="1" applyAlignment="1">
      <alignment vertical="center" wrapText="1"/>
    </xf>
    <xf numFmtId="0" fontId="31" fillId="3" borderId="3" xfId="2" applyFont="1" applyFill="1" applyBorder="1" applyAlignment="1">
      <alignment vertical="center" wrapText="1"/>
    </xf>
    <xf numFmtId="166" fontId="6" fillId="4" borderId="1" xfId="2" applyNumberFormat="1" applyFont="1" applyFill="1" applyBorder="1" applyAlignment="1">
      <alignment vertical="center" wrapText="1"/>
    </xf>
    <xf numFmtId="166" fontId="16" fillId="5" borderId="3" xfId="1" applyNumberFormat="1" applyFont="1" applyFill="1" applyBorder="1" applyAlignment="1">
      <alignment vertical="center" wrapText="1"/>
    </xf>
    <xf numFmtId="0" fontId="16" fillId="5" borderId="3" xfId="1" applyFont="1" applyFill="1" applyBorder="1" applyAlignment="1">
      <alignment vertical="center" wrapText="1"/>
    </xf>
    <xf numFmtId="166" fontId="16" fillId="0" borderId="1" xfId="1" applyNumberFormat="1" applyFont="1" applyFill="1" applyBorder="1" applyAlignment="1">
      <alignment vertical="center" wrapText="1"/>
    </xf>
    <xf numFmtId="166" fontId="6" fillId="4" borderId="3" xfId="7" applyNumberFormat="1" applyFont="1" applyFill="1" applyBorder="1" applyAlignment="1">
      <alignment vertical="center" wrapText="1"/>
    </xf>
    <xf numFmtId="164" fontId="6" fillId="6" borderId="1" xfId="2" applyNumberFormat="1" applyFont="1" applyFill="1" applyBorder="1" applyAlignment="1">
      <alignment vertical="center" wrapText="1"/>
    </xf>
    <xf numFmtId="166" fontId="29" fillId="0" borderId="1" xfId="7" applyNumberFormat="1" applyFont="1" applyFill="1" applyBorder="1" applyAlignment="1">
      <alignment vertical="center"/>
    </xf>
    <xf numFmtId="164" fontId="6" fillId="0" borderId="1" xfId="2" applyNumberFormat="1" applyFont="1" applyFill="1" applyBorder="1" applyAlignment="1">
      <alignment vertical="center" wrapText="1"/>
    </xf>
    <xf numFmtId="0" fontId="16" fillId="0" borderId="1" xfId="2" applyFont="1" applyBorder="1" applyAlignment="1">
      <alignment vertical="top" wrapText="1"/>
    </xf>
    <xf numFmtId="166" fontId="16" fillId="3" borderId="3" xfId="2" applyNumberFormat="1" applyFont="1" applyFill="1" applyBorder="1" applyAlignment="1">
      <alignment vertical="center" wrapText="1"/>
    </xf>
    <xf numFmtId="0" fontId="32" fillId="8" borderId="1" xfId="2" applyFont="1" applyFill="1" applyBorder="1" applyAlignment="1">
      <alignment vertical="center" wrapText="1"/>
    </xf>
    <xf numFmtId="0" fontId="33" fillId="8" borderId="1" xfId="2" applyFont="1" applyFill="1" applyBorder="1" applyAlignment="1">
      <alignment vertical="center" wrapText="1"/>
    </xf>
    <xf numFmtId="166" fontId="32" fillId="8" borderId="3" xfId="2" applyNumberFormat="1" applyFont="1" applyFill="1" applyBorder="1" applyAlignment="1">
      <alignment vertical="center" wrapText="1"/>
    </xf>
    <xf numFmtId="0" fontId="31" fillId="3" borderId="1" xfId="2" applyFont="1" applyFill="1" applyBorder="1" applyAlignment="1">
      <alignment vertical="center" wrapText="1"/>
    </xf>
    <xf numFmtId="166" fontId="16" fillId="0" borderId="1" xfId="7" applyNumberFormat="1" applyFont="1" applyFill="1" applyBorder="1" applyAlignment="1">
      <alignment vertical="center" wrapText="1"/>
    </xf>
    <xf numFmtId="166" fontId="24" fillId="0" borderId="1" xfId="7" applyNumberFormat="1" applyFont="1" applyFill="1" applyBorder="1" applyAlignment="1">
      <alignment vertical="center"/>
    </xf>
    <xf numFmtId="166" fontId="16" fillId="0" borderId="3" xfId="7" applyNumberFormat="1" applyFont="1" applyFill="1" applyBorder="1" applyAlignment="1">
      <alignment vertical="center" wrapText="1"/>
    </xf>
    <xf numFmtId="0" fontId="32" fillId="9" borderId="1" xfId="2" applyFont="1" applyFill="1" applyBorder="1" applyAlignment="1">
      <alignment vertical="center" wrapText="1"/>
    </xf>
    <xf numFmtId="0" fontId="33" fillId="9" borderId="1" xfId="2" applyFont="1" applyFill="1" applyBorder="1" applyAlignment="1">
      <alignment vertical="center" wrapText="1"/>
    </xf>
    <xf numFmtId="166" fontId="32" fillId="9" borderId="3" xfId="2" applyNumberFormat="1" applyFont="1" applyFill="1" applyBorder="1" applyAlignment="1">
      <alignment vertical="center" wrapText="1"/>
    </xf>
    <xf numFmtId="0" fontId="33" fillId="9" borderId="3" xfId="2" applyFont="1" applyFill="1" applyBorder="1" applyAlignment="1">
      <alignment vertical="center" wrapText="1"/>
    </xf>
    <xf numFmtId="166" fontId="16" fillId="4" borderId="1" xfId="1" applyNumberFormat="1" applyFont="1" applyFill="1" applyBorder="1" applyAlignment="1">
      <alignment vertical="center" wrapText="1"/>
    </xf>
    <xf numFmtId="166" fontId="16" fillId="11" borderId="1" xfId="1" applyNumberFormat="1" applyFont="1" applyFill="1" applyBorder="1" applyAlignment="1">
      <alignment vertical="center" wrapText="1"/>
    </xf>
    <xf numFmtId="4" fontId="6" fillId="5" borderId="1" xfId="1" applyNumberFormat="1" applyFont="1" applyFill="1" applyBorder="1" applyAlignment="1">
      <alignment vertical="center" wrapText="1"/>
    </xf>
    <xf numFmtId="4" fontId="6" fillId="0" borderId="1" xfId="1" applyNumberFormat="1" applyFont="1" applyFill="1" applyBorder="1" applyAlignment="1">
      <alignment vertical="center" wrapText="1"/>
    </xf>
    <xf numFmtId="0" fontId="30" fillId="0" borderId="1" xfId="7" applyFont="1" applyBorder="1" applyAlignment="1">
      <alignment vertical="center"/>
    </xf>
    <xf numFmtId="4" fontId="6" fillId="5" borderId="3" xfId="1" applyNumberFormat="1" applyFont="1" applyFill="1" applyBorder="1" applyAlignment="1">
      <alignment vertical="center" wrapText="1"/>
    </xf>
    <xf numFmtId="4" fontId="6" fillId="0" borderId="3" xfId="1" applyNumberFormat="1" applyFont="1" applyFill="1" applyBorder="1" applyAlignment="1">
      <alignment vertical="center" wrapText="1"/>
    </xf>
    <xf numFmtId="0" fontId="6" fillId="0" borderId="1" xfId="2" applyFont="1" applyFill="1" applyBorder="1" applyAlignment="1">
      <alignment vertical="top" wrapText="1"/>
    </xf>
    <xf numFmtId="14" fontId="6" fillId="0" borderId="1" xfId="2" applyNumberFormat="1" applyFont="1" applyFill="1" applyBorder="1" applyAlignment="1">
      <alignment vertical="center" wrapText="1"/>
    </xf>
    <xf numFmtId="0" fontId="6" fillId="0" borderId="1" xfId="2" applyFont="1" applyFill="1" applyBorder="1" applyAlignment="1">
      <alignment vertical="center" wrapText="1"/>
    </xf>
    <xf numFmtId="166" fontId="25" fillId="0" borderId="1" xfId="7" applyNumberFormat="1" applyFont="1" applyBorder="1" applyAlignment="1">
      <alignment vertical="center"/>
    </xf>
    <xf numFmtId="14" fontId="30" fillId="6" borderId="1" xfId="2" applyNumberFormat="1" applyFont="1" applyFill="1" applyBorder="1" applyAlignment="1">
      <alignment vertical="center" wrapText="1"/>
    </xf>
    <xf numFmtId="0" fontId="30" fillId="0" borderId="1" xfId="2" applyFont="1" applyBorder="1" applyAlignment="1">
      <alignment vertical="top" wrapText="1"/>
    </xf>
    <xf numFmtId="4" fontId="16" fillId="5" borderId="1" xfId="1" applyNumberFormat="1" applyFont="1" applyFill="1" applyBorder="1" applyAlignment="1">
      <alignment vertical="center" wrapText="1"/>
    </xf>
    <xf numFmtId="0" fontId="6" fillId="0" borderId="1" xfId="2" applyFont="1" applyFill="1" applyBorder="1" applyAlignment="1">
      <alignment horizontal="left" vertical="center" wrapText="1"/>
    </xf>
    <xf numFmtId="166" fontId="4" fillId="0" borderId="0" xfId="7" applyNumberFormat="1"/>
    <xf numFmtId="14" fontId="6" fillId="0" borderId="1" xfId="7" applyNumberFormat="1" applyFont="1" applyFill="1" applyBorder="1" applyAlignment="1">
      <alignment vertical="center" wrapText="1"/>
    </xf>
    <xf numFmtId="0" fontId="34" fillId="12" borderId="1" xfId="2" applyFont="1" applyFill="1" applyBorder="1" applyAlignment="1">
      <alignment horizontal="center" vertical="center" wrapText="1"/>
    </xf>
    <xf numFmtId="166" fontId="0" fillId="0" borderId="0" xfId="0" applyNumberFormat="1"/>
    <xf numFmtId="0" fontId="24" fillId="0" borderId="1" xfId="2" applyFont="1" applyFill="1" applyBorder="1" applyAlignment="1">
      <alignment horizontal="center" vertical="center" wrapText="1"/>
    </xf>
    <xf numFmtId="166" fontId="16" fillId="4" borderId="2" xfId="1" applyNumberFormat="1" applyFont="1" applyFill="1" applyBorder="1" applyAlignment="1">
      <alignment vertical="center" wrapText="1"/>
    </xf>
    <xf numFmtId="166" fontId="16" fillId="4" borderId="4" xfId="1" applyNumberFormat="1" applyFont="1" applyFill="1" applyBorder="1" applyAlignment="1">
      <alignment vertical="center" wrapText="1"/>
    </xf>
    <xf numFmtId="166" fontId="16" fillId="4" borderId="5" xfId="1" applyNumberFormat="1" applyFont="1" applyFill="1" applyBorder="1" applyAlignment="1">
      <alignment vertical="center" wrapText="1"/>
    </xf>
    <xf numFmtId="166" fontId="24" fillId="11" borderId="2" xfId="7" applyNumberFormat="1" applyFont="1" applyFill="1" applyBorder="1" applyAlignment="1">
      <alignment vertical="center"/>
    </xf>
    <xf numFmtId="166" fontId="24" fillId="11" borderId="4" xfId="7" applyNumberFormat="1" applyFont="1" applyFill="1" applyBorder="1" applyAlignment="1">
      <alignment vertical="center"/>
    </xf>
    <xf numFmtId="166" fontId="24" fillId="11" borderId="5" xfId="7" applyNumberFormat="1" applyFont="1" applyFill="1" applyBorder="1" applyAlignment="1">
      <alignment vertical="center"/>
    </xf>
    <xf numFmtId="14" fontId="6" fillId="4" borderId="2" xfId="1" applyNumberFormat="1" applyFont="1" applyFill="1" applyBorder="1" applyAlignment="1">
      <alignment vertical="center" wrapText="1"/>
    </xf>
    <xf numFmtId="14" fontId="6" fillId="4" borderId="4" xfId="1" applyNumberFormat="1" applyFont="1" applyFill="1" applyBorder="1" applyAlignment="1">
      <alignment vertical="center" wrapText="1"/>
    </xf>
    <xf numFmtId="14" fontId="6" fillId="4" borderId="5" xfId="1" applyNumberFormat="1" applyFont="1" applyFill="1" applyBorder="1" applyAlignment="1">
      <alignment vertical="center" wrapText="1"/>
    </xf>
    <xf numFmtId="0" fontId="17" fillId="2" borderId="3" xfId="2" applyFont="1" applyFill="1" applyBorder="1" applyAlignment="1">
      <alignment vertical="center" wrapText="1"/>
    </xf>
    <xf numFmtId="0" fontId="17" fillId="2" borderId="7" xfId="2" applyFont="1" applyFill="1" applyBorder="1" applyAlignment="1">
      <alignment vertical="center" wrapText="1"/>
    </xf>
    <xf numFmtId="0" fontId="16" fillId="3" borderId="3" xfId="2" applyFont="1" applyFill="1" applyBorder="1" applyAlignment="1">
      <alignment vertical="center" wrapText="1"/>
    </xf>
    <xf numFmtId="0" fontId="16" fillId="3" borderId="7" xfId="2" applyFont="1" applyFill="1" applyBorder="1" applyAlignment="1">
      <alignment vertical="center" wrapText="1"/>
    </xf>
    <xf numFmtId="0" fontId="17" fillId="2" borderId="1" xfId="2" applyFont="1" applyFill="1" applyBorder="1" applyAlignment="1">
      <alignment vertical="center" wrapText="1"/>
    </xf>
    <xf numFmtId="0" fontId="16" fillId="3" borderId="1" xfId="2" applyFont="1" applyFill="1" applyBorder="1" applyAlignment="1">
      <alignment vertical="center" wrapText="1"/>
    </xf>
    <xf numFmtId="164" fontId="6" fillId="0" borderId="2" xfId="2" applyNumberFormat="1" applyFont="1" applyFill="1" applyBorder="1" applyAlignment="1">
      <alignment vertical="center" wrapText="1"/>
    </xf>
    <xf numFmtId="164" fontId="6" fillId="0" borderId="5" xfId="2" applyNumberFormat="1" applyFont="1" applyFill="1" applyBorder="1" applyAlignment="1">
      <alignment vertical="center" wrapText="1"/>
    </xf>
    <xf numFmtId="164" fontId="6" fillId="0" borderId="4" xfId="2" applyNumberFormat="1" applyFont="1" applyFill="1" applyBorder="1" applyAlignment="1">
      <alignment vertical="center" wrapText="1"/>
    </xf>
    <xf numFmtId="14" fontId="16" fillId="4" borderId="2" xfId="1" applyNumberFormat="1" applyFont="1" applyFill="1" applyBorder="1" applyAlignment="1">
      <alignment vertical="center" wrapText="1"/>
    </xf>
    <xf numFmtId="14" fontId="16" fillId="4" borderId="4" xfId="1" applyNumberFormat="1" applyFont="1" applyFill="1" applyBorder="1" applyAlignment="1">
      <alignment vertical="center" wrapText="1"/>
    </xf>
    <xf numFmtId="14" fontId="16" fillId="4" borderId="5" xfId="1" applyNumberFormat="1" applyFont="1" applyFill="1" applyBorder="1" applyAlignment="1">
      <alignment vertical="center" wrapText="1"/>
    </xf>
    <xf numFmtId="0" fontId="35" fillId="4" borderId="1" xfId="1" applyFont="1" applyFill="1" applyBorder="1" applyAlignment="1">
      <alignment vertical="center" wrapText="1"/>
    </xf>
    <xf numFmtId="0" fontId="16" fillId="4" borderId="2" xfId="1" applyFont="1" applyFill="1" applyBorder="1" applyAlignment="1">
      <alignment vertical="center" wrapText="1"/>
    </xf>
    <xf numFmtId="0" fontId="16" fillId="4" borderId="4" xfId="1" applyFont="1" applyFill="1" applyBorder="1" applyAlignment="1">
      <alignment vertical="center" wrapText="1"/>
    </xf>
    <xf numFmtId="0" fontId="16" fillId="4" borderId="5" xfId="1" applyFont="1" applyFill="1" applyBorder="1" applyAlignment="1">
      <alignment vertical="center" wrapText="1"/>
    </xf>
    <xf numFmtId="0" fontId="6" fillId="4" borderId="2" xfId="1" applyFont="1" applyFill="1" applyBorder="1" applyAlignment="1">
      <alignment vertical="center" wrapText="1"/>
    </xf>
    <xf numFmtId="0" fontId="6" fillId="4" borderId="4" xfId="1" applyFont="1" applyFill="1" applyBorder="1" applyAlignment="1">
      <alignment vertical="center" wrapText="1"/>
    </xf>
    <xf numFmtId="0" fontId="6" fillId="4" borderId="5" xfId="1" applyFont="1" applyFill="1" applyBorder="1" applyAlignment="1">
      <alignment vertical="center" wrapText="1"/>
    </xf>
    <xf numFmtId="166" fontId="6" fillId="4" borderId="2" xfId="7" applyNumberFormat="1" applyFont="1" applyFill="1" applyBorder="1" applyAlignment="1">
      <alignment vertical="center" wrapText="1"/>
    </xf>
    <xf numFmtId="166" fontId="6" fillId="4" borderId="5" xfId="7" applyNumberFormat="1" applyFont="1" applyFill="1" applyBorder="1" applyAlignment="1">
      <alignment vertical="center" wrapText="1"/>
    </xf>
    <xf numFmtId="0" fontId="30" fillId="0" borderId="2" xfId="7" applyFont="1" applyBorder="1" applyAlignment="1">
      <alignment vertical="center" wrapText="1"/>
    </xf>
    <xf numFmtId="0" fontId="30" fillId="0" borderId="4" xfId="7" applyFont="1" applyBorder="1" applyAlignment="1">
      <alignment vertical="center" wrapText="1"/>
    </xf>
    <xf numFmtId="0" fontId="30" fillId="0" borderId="5" xfId="7" applyFont="1" applyBorder="1" applyAlignment="1">
      <alignment vertical="center" wrapText="1"/>
    </xf>
    <xf numFmtId="0" fontId="16" fillId="2" borderId="1" xfId="2" applyFont="1" applyFill="1" applyBorder="1" applyAlignment="1">
      <alignment horizontal="center" vertical="center" wrapText="1"/>
    </xf>
    <xf numFmtId="0" fontId="6" fillId="0" borderId="2" xfId="2" applyFont="1" applyBorder="1" applyAlignment="1">
      <alignment vertical="top" wrapText="1"/>
    </xf>
    <xf numFmtId="0" fontId="6" fillId="0" borderId="4" xfId="2" applyFont="1" applyBorder="1" applyAlignment="1">
      <alignment vertical="top" wrapText="1"/>
    </xf>
    <xf numFmtId="0" fontId="6" fillId="0" borderId="5" xfId="2" applyFont="1" applyBorder="1" applyAlignment="1">
      <alignment vertical="top" wrapText="1"/>
    </xf>
    <xf numFmtId="0" fontId="16" fillId="4" borderId="9" xfId="7" applyFont="1" applyFill="1" applyBorder="1" applyAlignment="1">
      <alignment vertical="center" wrapText="1"/>
    </xf>
    <xf numFmtId="0" fontId="16" fillId="4" borderId="10" xfId="7" applyFont="1" applyFill="1" applyBorder="1" applyAlignment="1">
      <alignment vertical="center" wrapText="1"/>
    </xf>
    <xf numFmtId="0" fontId="16" fillId="4" borderId="11" xfId="7" applyFont="1" applyFill="1" applyBorder="1" applyAlignment="1">
      <alignment vertical="center" wrapText="1"/>
    </xf>
    <xf numFmtId="166" fontId="6" fillId="5" borderId="2" xfId="7" applyNumberFormat="1" applyFont="1" applyFill="1" applyBorder="1" applyAlignment="1">
      <alignment vertical="center" wrapText="1"/>
    </xf>
    <xf numFmtId="166" fontId="6" fillId="5" borderId="4" xfId="7" applyNumberFormat="1" applyFont="1" applyFill="1" applyBorder="1" applyAlignment="1">
      <alignment vertical="center" wrapText="1"/>
    </xf>
    <xf numFmtId="166" fontId="6" fillId="5" borderId="5" xfId="7" applyNumberFormat="1" applyFont="1" applyFill="1" applyBorder="1" applyAlignment="1">
      <alignment vertical="center" wrapText="1"/>
    </xf>
    <xf numFmtId="0" fontId="16" fillId="4" borderId="4" xfId="7" applyFont="1" applyFill="1" applyBorder="1" applyAlignment="1">
      <alignment vertical="center" wrapText="1"/>
    </xf>
    <xf numFmtId="0" fontId="16" fillId="4" borderId="5" xfId="7" applyFont="1" applyFill="1" applyBorder="1" applyAlignment="1">
      <alignment vertical="center" wrapText="1"/>
    </xf>
    <xf numFmtId="0" fontId="16" fillId="12" borderId="3" xfId="1" applyFont="1" applyFill="1" applyBorder="1" applyAlignment="1">
      <alignment horizontal="center" vertical="center" wrapText="1"/>
    </xf>
    <xf numFmtId="0" fontId="16" fillId="12" borderId="6" xfId="1" applyFont="1" applyFill="1" applyBorder="1" applyAlignment="1">
      <alignment horizontal="center" vertical="center" wrapText="1"/>
    </xf>
    <xf numFmtId="0" fontId="16" fillId="12" borderId="7" xfId="1" applyFont="1" applyFill="1" applyBorder="1" applyAlignment="1">
      <alignment horizontal="center" vertical="center" wrapText="1"/>
    </xf>
    <xf numFmtId="0" fontId="28" fillId="7" borderId="7" xfId="2" applyFont="1" applyFill="1" applyBorder="1" applyAlignment="1">
      <alignment horizontal="center" vertical="center" wrapText="1"/>
    </xf>
    <xf numFmtId="0" fontId="10" fillId="7" borderId="1" xfId="2" applyFont="1" applyFill="1" applyBorder="1" applyAlignment="1">
      <alignment horizontal="center" vertical="center" wrapText="1"/>
    </xf>
    <xf numFmtId="0" fontId="16" fillId="12" borderId="3" xfId="7" applyFont="1" applyFill="1" applyBorder="1" applyAlignment="1">
      <alignment horizontal="center" vertical="center" wrapText="1"/>
    </xf>
    <xf numFmtId="0" fontId="16" fillId="12" borderId="6" xfId="7" applyFont="1" applyFill="1" applyBorder="1" applyAlignment="1">
      <alignment horizontal="center" vertical="center" wrapText="1"/>
    </xf>
    <xf numFmtId="0" fontId="16" fillId="12" borderId="7" xfId="7" applyFont="1" applyFill="1" applyBorder="1" applyAlignment="1">
      <alignment horizontal="center" vertical="center" wrapText="1"/>
    </xf>
    <xf numFmtId="0" fontId="28" fillId="7" borderId="6" xfId="2" applyFont="1" applyFill="1" applyBorder="1" applyAlignment="1">
      <alignment horizontal="center" vertical="center" wrapText="1"/>
    </xf>
    <xf numFmtId="0" fontId="16" fillId="2" borderId="7" xfId="2" applyFont="1" applyFill="1" applyBorder="1" applyAlignment="1">
      <alignment horizontal="center" vertical="center" wrapText="1"/>
    </xf>
    <xf numFmtId="14" fontId="6" fillId="0" borderId="2" xfId="7" applyNumberFormat="1" applyFont="1" applyFill="1" applyBorder="1" applyAlignment="1">
      <alignment horizontal="left" vertical="center" wrapText="1"/>
    </xf>
    <xf numFmtId="14" fontId="6" fillId="0" borderId="4" xfId="7" applyNumberFormat="1" applyFont="1" applyFill="1" applyBorder="1" applyAlignment="1">
      <alignment horizontal="left" vertical="center" wrapText="1"/>
    </xf>
    <xf numFmtId="14" fontId="6" fillId="0" borderId="5" xfId="7" applyNumberFormat="1" applyFont="1" applyFill="1" applyBorder="1" applyAlignment="1">
      <alignment horizontal="left" vertical="center" wrapText="1"/>
    </xf>
    <xf numFmtId="14" fontId="16" fillId="13" borderId="6" xfId="7" applyNumberFormat="1" applyFont="1" applyFill="1" applyBorder="1" applyAlignment="1">
      <alignment horizontal="center" vertical="center" wrapText="1"/>
    </xf>
    <xf numFmtId="14" fontId="16" fillId="13" borderId="7" xfId="7" applyNumberFormat="1" applyFont="1" applyFill="1" applyBorder="1" applyAlignment="1">
      <alignment horizontal="center" vertical="center" wrapText="1"/>
    </xf>
    <xf numFmtId="0" fontId="16" fillId="7" borderId="6" xfId="1" applyFont="1" applyFill="1" applyBorder="1" applyAlignment="1">
      <alignment horizontal="center" vertical="center" wrapText="1"/>
    </xf>
    <xf numFmtId="0" fontId="16" fillId="7" borderId="7" xfId="1" applyFont="1" applyFill="1" applyBorder="1" applyAlignment="1">
      <alignment horizontal="center" vertical="center" wrapText="1"/>
    </xf>
    <xf numFmtId="14" fontId="16" fillId="7" borderId="7" xfId="7" applyNumberFormat="1" applyFont="1" applyFill="1" applyBorder="1" applyAlignment="1">
      <alignment horizontal="center" vertical="center" wrapText="1"/>
    </xf>
    <xf numFmtId="14" fontId="16" fillId="7" borderId="1" xfId="7" applyNumberFormat="1" applyFont="1" applyFill="1" applyBorder="1" applyAlignment="1">
      <alignment horizontal="center" vertical="center" wrapText="1"/>
    </xf>
    <xf numFmtId="0" fontId="36" fillId="10" borderId="3" xfId="7" applyFont="1" applyFill="1" applyBorder="1" applyAlignment="1">
      <alignment horizontal="center"/>
    </xf>
    <xf numFmtId="0" fontId="36" fillId="10" borderId="6" xfId="7" applyFont="1" applyFill="1" applyBorder="1" applyAlignment="1">
      <alignment horizontal="center"/>
    </xf>
    <xf numFmtId="0" fontId="36" fillId="10" borderId="7" xfId="7" applyFont="1" applyFill="1" applyBorder="1" applyAlignment="1">
      <alignment horizontal="center"/>
    </xf>
    <xf numFmtId="0" fontId="15" fillId="12" borderId="1" xfId="7" applyFont="1" applyFill="1" applyBorder="1" applyAlignment="1">
      <alignment horizontal="center" wrapText="1"/>
    </xf>
    <xf numFmtId="0" fontId="34" fillId="15" borderId="3" xfId="7" applyFont="1" applyFill="1" applyBorder="1" applyAlignment="1">
      <alignment horizontal="center"/>
    </xf>
    <xf numFmtId="0" fontId="34" fillId="15" borderId="6" xfId="7" applyFont="1" applyFill="1" applyBorder="1" applyAlignment="1">
      <alignment horizontal="center"/>
    </xf>
    <xf numFmtId="0" fontId="34" fillId="15" borderId="7" xfId="7" applyFont="1" applyFill="1" applyBorder="1" applyAlignment="1">
      <alignment horizontal="center"/>
    </xf>
    <xf numFmtId="0" fontId="16" fillId="13" borderId="6" xfId="1" applyFont="1" applyFill="1" applyBorder="1" applyAlignment="1">
      <alignment horizontal="center" vertical="center" wrapText="1"/>
    </xf>
    <xf numFmtId="0" fontId="16" fillId="13" borderId="7" xfId="1" applyFont="1" applyFill="1" applyBorder="1" applyAlignment="1">
      <alignment horizontal="center" vertical="center" wrapText="1"/>
    </xf>
    <xf numFmtId="0" fontId="16" fillId="12" borderId="1" xfId="7" applyFont="1" applyFill="1" applyBorder="1" applyAlignment="1">
      <alignment horizontal="center" vertical="center" wrapText="1"/>
    </xf>
    <xf numFmtId="0" fontId="28" fillId="14" borderId="6" xfId="7" applyFont="1" applyFill="1" applyBorder="1" applyAlignment="1">
      <alignment horizontal="center" vertical="center" wrapText="1"/>
    </xf>
    <xf numFmtId="0" fontId="28" fillId="14" borderId="7" xfId="7" applyFont="1" applyFill="1" applyBorder="1" applyAlignment="1">
      <alignment horizontal="center" vertical="center" wrapText="1"/>
    </xf>
    <xf numFmtId="1" fontId="16" fillId="4" borderId="1" xfId="7" applyNumberFormat="1" applyFont="1" applyFill="1" applyBorder="1" applyAlignment="1">
      <alignment horizontal="center" vertical="center" wrapText="1"/>
    </xf>
    <xf numFmtId="14" fontId="16" fillId="4" borderId="1" xfId="7" applyNumberFormat="1" applyFont="1" applyFill="1" applyBorder="1" applyAlignment="1">
      <alignment horizontal="center" vertical="center" wrapText="1"/>
    </xf>
    <xf numFmtId="0" fontId="16" fillId="4" borderId="9" xfId="1" applyFont="1" applyFill="1" applyBorder="1" applyAlignment="1">
      <alignment horizontal="center" vertical="center" wrapText="1"/>
    </xf>
    <xf numFmtId="0" fontId="16" fillId="4" borderId="10" xfId="1" applyFont="1" applyFill="1" applyBorder="1" applyAlignment="1">
      <alignment horizontal="center" vertical="center" wrapText="1"/>
    </xf>
    <xf numFmtId="0" fontId="16" fillId="4" borderId="11" xfId="1" applyFont="1" applyFill="1" applyBorder="1" applyAlignment="1">
      <alignment horizontal="center" vertical="center" wrapText="1"/>
    </xf>
    <xf numFmtId="0" fontId="17" fillId="2" borderId="3" xfId="2" applyFont="1" applyFill="1" applyBorder="1" applyAlignment="1">
      <alignment horizontal="left" vertical="center" wrapText="1"/>
    </xf>
    <xf numFmtId="0" fontId="17" fillId="2" borderId="6" xfId="2" applyFont="1" applyFill="1" applyBorder="1" applyAlignment="1">
      <alignment horizontal="left" vertical="center" wrapText="1"/>
    </xf>
    <xf numFmtId="0" fontId="17" fillId="2" borderId="7" xfId="2" applyFont="1" applyFill="1" applyBorder="1" applyAlignment="1">
      <alignment horizontal="left" vertical="center" wrapText="1"/>
    </xf>
    <xf numFmtId="0" fontId="9" fillId="2" borderId="2" xfId="2" applyFont="1" applyFill="1" applyBorder="1" applyAlignment="1">
      <alignment horizontal="center" vertical="center"/>
    </xf>
    <xf numFmtId="0" fontId="9" fillId="2" borderId="4" xfId="2" applyFont="1" applyFill="1" applyBorder="1" applyAlignment="1">
      <alignment horizontal="center" vertical="center"/>
    </xf>
    <xf numFmtId="0" fontId="9" fillId="2" borderId="5" xfId="2" applyFont="1" applyFill="1" applyBorder="1" applyAlignment="1">
      <alignment horizontal="center" vertical="center"/>
    </xf>
    <xf numFmtId="0" fontId="8" fillId="2" borderId="2"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4"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9" fillId="2" borderId="5" xfId="2" applyFont="1" applyFill="1" applyBorder="1" applyAlignment="1">
      <alignment horizontal="center" vertical="center" wrapText="1"/>
    </xf>
  </cellXfs>
  <cellStyles count="13">
    <cellStyle name="Normal" xfId="0" builtinId="0"/>
    <cellStyle name="Normal 2" xfId="2"/>
    <cellStyle name="Normal 2 2" xfId="4"/>
    <cellStyle name="Normal 3" xfId="3"/>
    <cellStyle name="Normal 3 2" xfId="9"/>
    <cellStyle name="Normal 4" xfId="5"/>
    <cellStyle name="Normal 4 2" xfId="10"/>
    <cellStyle name="Normal 5" xfId="6"/>
    <cellStyle name="Normal 6" xfId="1"/>
    <cellStyle name="Normal 7" xfId="7"/>
    <cellStyle name="Normal 7 2" xfId="11"/>
    <cellStyle name="Normal 8" xfId="8"/>
    <cellStyle name="Normal 8 2" xfId="12"/>
  </cellStyles>
  <dxfs count="1090">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patternType="solid">
          <fgColor indexed="13"/>
          <bgColor indexed="14"/>
        </patternFill>
      </fill>
    </dxf>
    <dxf>
      <fill>
        <patternFill patternType="solid">
          <fgColor indexed="13"/>
          <bgColor indexed="14"/>
        </patternFill>
      </fill>
    </dxf>
    <dxf>
      <fill>
        <patternFill patternType="solid">
          <fgColor indexed="13"/>
          <bgColor indexed="14"/>
        </patternFill>
      </fill>
    </dxf>
    <dxf>
      <fill>
        <patternFill patternType="solid">
          <fgColor indexed="13"/>
          <bgColor indexed="14"/>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C415"/>
  <sheetViews>
    <sheetView zoomScaleNormal="100" workbookViewId="0">
      <pane ySplit="6" topLeftCell="A34" activePane="bottomLeft" state="frozen"/>
      <selection pane="bottomLeft" activeCell="F35" sqref="F35"/>
    </sheetView>
  </sheetViews>
  <sheetFormatPr defaultRowHeight="15" x14ac:dyDescent="0.25"/>
  <cols>
    <col min="1" max="1" width="22.28515625" style="2" customWidth="1"/>
    <col min="2" max="2" width="22" style="2" customWidth="1"/>
    <col min="3" max="3" width="19.140625" style="2" customWidth="1"/>
    <col min="4" max="4" width="19" style="44" customWidth="1"/>
    <col min="5" max="5" width="16.5703125" style="2" customWidth="1"/>
    <col min="6" max="6" width="67.5703125" style="2" customWidth="1"/>
    <col min="7" max="7" width="14.7109375" style="2" bestFit="1" customWidth="1"/>
    <col min="8" max="8" width="9.140625" style="2" customWidth="1"/>
    <col min="9" max="241" width="9.140625" style="2"/>
    <col min="242" max="242" width="29.42578125" style="2" customWidth="1"/>
    <col min="243" max="243" width="24.140625" style="2" customWidth="1"/>
    <col min="244" max="244" width="13.5703125" style="2" customWidth="1"/>
    <col min="245" max="245" width="11.5703125" style="2" customWidth="1"/>
    <col min="246" max="246" width="15.7109375" style="2" customWidth="1"/>
    <col min="247" max="247" width="16.42578125" style="2" customWidth="1"/>
    <col min="248" max="248" width="15.42578125" style="2" customWidth="1"/>
    <col min="249" max="249" width="13.7109375" style="2" bestFit="1" customWidth="1"/>
    <col min="250" max="250" width="8.85546875" style="2" customWidth="1"/>
    <col min="251" max="251" width="12.5703125" style="2" bestFit="1" customWidth="1"/>
    <col min="252" max="252" width="8.85546875" style="2" bestFit="1" customWidth="1"/>
    <col min="253" max="253" width="15.28515625" style="2" customWidth="1"/>
    <col min="254" max="254" width="13.7109375" style="2" bestFit="1" customWidth="1"/>
    <col min="255" max="255" width="6.140625" style="2" bestFit="1" customWidth="1"/>
    <col min="256" max="256" width="10" style="2" customWidth="1"/>
    <col min="257" max="257" width="9.42578125" style="2" bestFit="1" customWidth="1"/>
    <col min="258" max="497" width="9.140625" style="2"/>
    <col min="498" max="498" width="29.42578125" style="2" customWidth="1"/>
    <col min="499" max="499" width="24.140625" style="2" customWidth="1"/>
    <col min="500" max="500" width="13.5703125" style="2" customWidth="1"/>
    <col min="501" max="501" width="11.5703125" style="2" customWidth="1"/>
    <col min="502" max="502" width="15.7109375" style="2" customWidth="1"/>
    <col min="503" max="503" width="16.42578125" style="2" customWidth="1"/>
    <col min="504" max="504" width="15.42578125" style="2" customWidth="1"/>
    <col min="505" max="505" width="13.7109375" style="2" bestFit="1" customWidth="1"/>
    <col min="506" max="506" width="8.85546875" style="2" customWidth="1"/>
    <col min="507" max="507" width="12.5703125" style="2" bestFit="1" customWidth="1"/>
    <col min="508" max="508" width="8.85546875" style="2" bestFit="1" customWidth="1"/>
    <col min="509" max="509" width="15.28515625" style="2" customWidth="1"/>
    <col min="510" max="510" width="13.7109375" style="2" bestFit="1" customWidth="1"/>
    <col min="511" max="511" width="6.140625" style="2" bestFit="1" customWidth="1"/>
    <col min="512" max="512" width="10" style="2" customWidth="1"/>
    <col min="513" max="513" width="9.42578125" style="2" bestFit="1" customWidth="1"/>
    <col min="514" max="753" width="9.140625" style="2"/>
    <col min="754" max="754" width="29.42578125" style="2" customWidth="1"/>
    <col min="755" max="755" width="24.140625" style="2" customWidth="1"/>
    <col min="756" max="756" width="13.5703125" style="2" customWidth="1"/>
    <col min="757" max="757" width="11.5703125" style="2" customWidth="1"/>
    <col min="758" max="758" width="15.7109375" style="2" customWidth="1"/>
    <col min="759" max="759" width="16.42578125" style="2" customWidth="1"/>
    <col min="760" max="760" width="15.42578125" style="2" customWidth="1"/>
    <col min="761" max="761" width="13.7109375" style="2" bestFit="1" customWidth="1"/>
    <col min="762" max="762" width="8.85546875" style="2" customWidth="1"/>
    <col min="763" max="763" width="12.5703125" style="2" bestFit="1" customWidth="1"/>
    <col min="764" max="764" width="8.85546875" style="2" bestFit="1" customWidth="1"/>
    <col min="765" max="765" width="15.28515625" style="2" customWidth="1"/>
    <col min="766" max="766" width="13.7109375" style="2" bestFit="1" customWidth="1"/>
    <col min="767" max="767" width="6.140625" style="2" bestFit="1" customWidth="1"/>
    <col min="768" max="768" width="10" style="2" customWidth="1"/>
    <col min="769" max="769" width="9.42578125" style="2" bestFit="1" customWidth="1"/>
    <col min="770" max="1009" width="9.140625" style="2"/>
    <col min="1010" max="1010" width="29.42578125" style="2" customWidth="1"/>
    <col min="1011" max="1011" width="24.140625" style="2" customWidth="1"/>
    <col min="1012" max="1012" width="13.5703125" style="2" customWidth="1"/>
    <col min="1013" max="1013" width="11.5703125" style="2" customWidth="1"/>
    <col min="1014" max="1014" width="15.7109375" style="2" customWidth="1"/>
    <col min="1015" max="1015" width="16.42578125" style="2" customWidth="1"/>
    <col min="1016" max="1016" width="15.42578125" style="2" customWidth="1"/>
    <col min="1017" max="1017" width="13.7109375" style="2" bestFit="1" customWidth="1"/>
    <col min="1018" max="1018" width="8.85546875" style="2" customWidth="1"/>
    <col min="1019" max="1019" width="12.5703125" style="2" bestFit="1" customWidth="1"/>
    <col min="1020" max="1020" width="8.85546875" style="2" bestFit="1" customWidth="1"/>
    <col min="1021" max="1021" width="15.28515625" style="2" customWidth="1"/>
    <col min="1022" max="1022" width="13.7109375" style="2" bestFit="1" customWidth="1"/>
    <col min="1023" max="1023" width="6.140625" style="2" bestFit="1" customWidth="1"/>
    <col min="1024" max="1024" width="10" style="2" customWidth="1"/>
    <col min="1025" max="1025" width="9.42578125" style="2" bestFit="1" customWidth="1"/>
    <col min="1026" max="1265" width="9.140625" style="2"/>
    <col min="1266" max="1266" width="29.42578125" style="2" customWidth="1"/>
    <col min="1267" max="1267" width="24.140625" style="2" customWidth="1"/>
    <col min="1268" max="1268" width="13.5703125" style="2" customWidth="1"/>
    <col min="1269" max="1269" width="11.5703125" style="2" customWidth="1"/>
    <col min="1270" max="1270" width="15.7109375" style="2" customWidth="1"/>
    <col min="1271" max="1271" width="16.42578125" style="2" customWidth="1"/>
    <col min="1272" max="1272" width="15.42578125" style="2" customWidth="1"/>
    <col min="1273" max="1273" width="13.7109375" style="2" bestFit="1" customWidth="1"/>
    <col min="1274" max="1274" width="8.85546875" style="2" customWidth="1"/>
    <col min="1275" max="1275" width="12.5703125" style="2" bestFit="1" customWidth="1"/>
    <col min="1276" max="1276" width="8.85546875" style="2" bestFit="1" customWidth="1"/>
    <col min="1277" max="1277" width="15.28515625" style="2" customWidth="1"/>
    <col min="1278" max="1278" width="13.7109375" style="2" bestFit="1" customWidth="1"/>
    <col min="1279" max="1279" width="6.140625" style="2" bestFit="1" customWidth="1"/>
    <col min="1280" max="1280" width="10" style="2" customWidth="1"/>
    <col min="1281" max="1281" width="9.42578125" style="2" bestFit="1" customWidth="1"/>
    <col min="1282" max="1521" width="9.140625" style="2"/>
    <col min="1522" max="1522" width="29.42578125" style="2" customWidth="1"/>
    <col min="1523" max="1523" width="24.140625" style="2" customWidth="1"/>
    <col min="1524" max="1524" width="13.5703125" style="2" customWidth="1"/>
    <col min="1525" max="1525" width="11.5703125" style="2" customWidth="1"/>
    <col min="1526" max="1526" width="15.7109375" style="2" customWidth="1"/>
    <col min="1527" max="1527" width="16.42578125" style="2" customWidth="1"/>
    <col min="1528" max="1528" width="15.42578125" style="2" customWidth="1"/>
    <col min="1529" max="1529" width="13.7109375" style="2" bestFit="1" customWidth="1"/>
    <col min="1530" max="1530" width="8.85546875" style="2" customWidth="1"/>
    <col min="1531" max="1531" width="12.5703125" style="2" bestFit="1" customWidth="1"/>
    <col min="1532" max="1532" width="8.85546875" style="2" bestFit="1" customWidth="1"/>
    <col min="1533" max="1533" width="15.28515625" style="2" customWidth="1"/>
    <col min="1534" max="1534" width="13.7109375" style="2" bestFit="1" customWidth="1"/>
    <col min="1535" max="1535" width="6.140625" style="2" bestFit="1" customWidth="1"/>
    <col min="1536" max="1536" width="10" style="2" customWidth="1"/>
    <col min="1537" max="1537" width="9.42578125" style="2" bestFit="1" customWidth="1"/>
    <col min="1538" max="1777" width="9.140625" style="2"/>
    <col min="1778" max="1778" width="29.42578125" style="2" customWidth="1"/>
    <col min="1779" max="1779" width="24.140625" style="2" customWidth="1"/>
    <col min="1780" max="1780" width="13.5703125" style="2" customWidth="1"/>
    <col min="1781" max="1781" width="11.5703125" style="2" customWidth="1"/>
    <col min="1782" max="1782" width="15.7109375" style="2" customWidth="1"/>
    <col min="1783" max="1783" width="16.42578125" style="2" customWidth="1"/>
    <col min="1784" max="1784" width="15.42578125" style="2" customWidth="1"/>
    <col min="1785" max="1785" width="13.7109375" style="2" bestFit="1" customWidth="1"/>
    <col min="1786" max="1786" width="8.85546875" style="2" customWidth="1"/>
    <col min="1787" max="1787" width="12.5703125" style="2" bestFit="1" customWidth="1"/>
    <col min="1788" max="1788" width="8.85546875" style="2" bestFit="1" customWidth="1"/>
    <col min="1789" max="1789" width="15.28515625" style="2" customWidth="1"/>
    <col min="1790" max="1790" width="13.7109375" style="2" bestFit="1" customWidth="1"/>
    <col min="1791" max="1791" width="6.140625" style="2" bestFit="1" customWidth="1"/>
    <col min="1792" max="1792" width="10" style="2" customWidth="1"/>
    <col min="1793" max="1793" width="9.42578125" style="2" bestFit="1" customWidth="1"/>
    <col min="1794" max="2033" width="9.140625" style="2"/>
    <col min="2034" max="2034" width="29.42578125" style="2" customWidth="1"/>
    <col min="2035" max="2035" width="24.140625" style="2" customWidth="1"/>
    <col min="2036" max="2036" width="13.5703125" style="2" customWidth="1"/>
    <col min="2037" max="2037" width="11.5703125" style="2" customWidth="1"/>
    <col min="2038" max="2038" width="15.7109375" style="2" customWidth="1"/>
    <col min="2039" max="2039" width="16.42578125" style="2" customWidth="1"/>
    <col min="2040" max="2040" width="15.42578125" style="2" customWidth="1"/>
    <col min="2041" max="2041" width="13.7109375" style="2" bestFit="1" customWidth="1"/>
    <col min="2042" max="2042" width="8.85546875" style="2" customWidth="1"/>
    <col min="2043" max="2043" width="12.5703125" style="2" bestFit="1" customWidth="1"/>
    <col min="2044" max="2044" width="8.85546875" style="2" bestFit="1" customWidth="1"/>
    <col min="2045" max="2045" width="15.28515625" style="2" customWidth="1"/>
    <col min="2046" max="2046" width="13.7109375" style="2" bestFit="1" customWidth="1"/>
    <col min="2047" max="2047" width="6.140625" style="2" bestFit="1" customWidth="1"/>
    <col min="2048" max="2048" width="10" style="2" customWidth="1"/>
    <col min="2049" max="2049" width="9.42578125" style="2" bestFit="1" customWidth="1"/>
    <col min="2050" max="2289" width="9.140625" style="2"/>
    <col min="2290" max="2290" width="29.42578125" style="2" customWidth="1"/>
    <col min="2291" max="2291" width="24.140625" style="2" customWidth="1"/>
    <col min="2292" max="2292" width="13.5703125" style="2" customWidth="1"/>
    <col min="2293" max="2293" width="11.5703125" style="2" customWidth="1"/>
    <col min="2294" max="2294" width="15.7109375" style="2" customWidth="1"/>
    <col min="2295" max="2295" width="16.42578125" style="2" customWidth="1"/>
    <col min="2296" max="2296" width="15.42578125" style="2" customWidth="1"/>
    <col min="2297" max="2297" width="13.7109375" style="2" bestFit="1" customWidth="1"/>
    <col min="2298" max="2298" width="8.85546875" style="2" customWidth="1"/>
    <col min="2299" max="2299" width="12.5703125" style="2" bestFit="1" customWidth="1"/>
    <col min="2300" max="2300" width="8.85546875" style="2" bestFit="1" customWidth="1"/>
    <col min="2301" max="2301" width="15.28515625" style="2" customWidth="1"/>
    <col min="2302" max="2302" width="13.7109375" style="2" bestFit="1" customWidth="1"/>
    <col min="2303" max="2303" width="6.140625" style="2" bestFit="1" customWidth="1"/>
    <col min="2304" max="2304" width="10" style="2" customWidth="1"/>
    <col min="2305" max="2305" width="9.42578125" style="2" bestFit="1" customWidth="1"/>
    <col min="2306" max="2545" width="9.140625" style="2"/>
    <col min="2546" max="2546" width="29.42578125" style="2" customWidth="1"/>
    <col min="2547" max="2547" width="24.140625" style="2" customWidth="1"/>
    <col min="2548" max="2548" width="13.5703125" style="2" customWidth="1"/>
    <col min="2549" max="2549" width="11.5703125" style="2" customWidth="1"/>
    <col min="2550" max="2550" width="15.7109375" style="2" customWidth="1"/>
    <col min="2551" max="2551" width="16.42578125" style="2" customWidth="1"/>
    <col min="2552" max="2552" width="15.42578125" style="2" customWidth="1"/>
    <col min="2553" max="2553" width="13.7109375" style="2" bestFit="1" customWidth="1"/>
    <col min="2554" max="2554" width="8.85546875" style="2" customWidth="1"/>
    <col min="2555" max="2555" width="12.5703125" style="2" bestFit="1" customWidth="1"/>
    <col min="2556" max="2556" width="8.85546875" style="2" bestFit="1" customWidth="1"/>
    <col min="2557" max="2557" width="15.28515625" style="2" customWidth="1"/>
    <col min="2558" max="2558" width="13.7109375" style="2" bestFit="1" customWidth="1"/>
    <col min="2559" max="2559" width="6.140625" style="2" bestFit="1" customWidth="1"/>
    <col min="2560" max="2560" width="10" style="2" customWidth="1"/>
    <col min="2561" max="2561" width="9.42578125" style="2" bestFit="1" customWidth="1"/>
    <col min="2562" max="2801" width="9.140625" style="2"/>
    <col min="2802" max="2802" width="29.42578125" style="2" customWidth="1"/>
    <col min="2803" max="2803" width="24.140625" style="2" customWidth="1"/>
    <col min="2804" max="2804" width="13.5703125" style="2" customWidth="1"/>
    <col min="2805" max="2805" width="11.5703125" style="2" customWidth="1"/>
    <col min="2806" max="2806" width="15.7109375" style="2" customWidth="1"/>
    <col min="2807" max="2807" width="16.42578125" style="2" customWidth="1"/>
    <col min="2808" max="2808" width="15.42578125" style="2" customWidth="1"/>
    <col min="2809" max="2809" width="13.7109375" style="2" bestFit="1" customWidth="1"/>
    <col min="2810" max="2810" width="8.85546875" style="2" customWidth="1"/>
    <col min="2811" max="2811" width="12.5703125" style="2" bestFit="1" customWidth="1"/>
    <col min="2812" max="2812" width="8.85546875" style="2" bestFit="1" customWidth="1"/>
    <col min="2813" max="2813" width="15.28515625" style="2" customWidth="1"/>
    <col min="2814" max="2814" width="13.7109375" style="2" bestFit="1" customWidth="1"/>
    <col min="2815" max="2815" width="6.140625" style="2" bestFit="1" customWidth="1"/>
    <col min="2816" max="2816" width="10" style="2" customWidth="1"/>
    <col min="2817" max="2817" width="9.42578125" style="2" bestFit="1" customWidth="1"/>
    <col min="2818" max="3057" width="9.140625" style="2"/>
    <col min="3058" max="3058" width="29.42578125" style="2" customWidth="1"/>
    <col min="3059" max="3059" width="24.140625" style="2" customWidth="1"/>
    <col min="3060" max="3060" width="13.5703125" style="2" customWidth="1"/>
    <col min="3061" max="3061" width="11.5703125" style="2" customWidth="1"/>
    <col min="3062" max="3062" width="15.7109375" style="2" customWidth="1"/>
    <col min="3063" max="3063" width="16.42578125" style="2" customWidth="1"/>
    <col min="3064" max="3064" width="15.42578125" style="2" customWidth="1"/>
    <col min="3065" max="3065" width="13.7109375" style="2" bestFit="1" customWidth="1"/>
    <col min="3066" max="3066" width="8.85546875" style="2" customWidth="1"/>
    <col min="3067" max="3067" width="12.5703125" style="2" bestFit="1" customWidth="1"/>
    <col min="3068" max="3068" width="8.85546875" style="2" bestFit="1" customWidth="1"/>
    <col min="3069" max="3069" width="15.28515625" style="2" customWidth="1"/>
    <col min="3070" max="3070" width="13.7109375" style="2" bestFit="1" customWidth="1"/>
    <col min="3071" max="3071" width="6.140625" style="2" bestFit="1" customWidth="1"/>
    <col min="3072" max="3072" width="10" style="2" customWidth="1"/>
    <col min="3073" max="3073" width="9.42578125" style="2" bestFit="1" customWidth="1"/>
    <col min="3074" max="3313" width="9.140625" style="2"/>
    <col min="3314" max="3314" width="29.42578125" style="2" customWidth="1"/>
    <col min="3315" max="3315" width="24.140625" style="2" customWidth="1"/>
    <col min="3316" max="3316" width="13.5703125" style="2" customWidth="1"/>
    <col min="3317" max="3317" width="11.5703125" style="2" customWidth="1"/>
    <col min="3318" max="3318" width="15.7109375" style="2" customWidth="1"/>
    <col min="3319" max="3319" width="16.42578125" style="2" customWidth="1"/>
    <col min="3320" max="3320" width="15.42578125" style="2" customWidth="1"/>
    <col min="3321" max="3321" width="13.7109375" style="2" bestFit="1" customWidth="1"/>
    <col min="3322" max="3322" width="8.85546875" style="2" customWidth="1"/>
    <col min="3323" max="3323" width="12.5703125" style="2" bestFit="1" customWidth="1"/>
    <col min="3324" max="3324" width="8.85546875" style="2" bestFit="1" customWidth="1"/>
    <col min="3325" max="3325" width="15.28515625" style="2" customWidth="1"/>
    <col min="3326" max="3326" width="13.7109375" style="2" bestFit="1" customWidth="1"/>
    <col min="3327" max="3327" width="6.140625" style="2" bestFit="1" customWidth="1"/>
    <col min="3328" max="3328" width="10" style="2" customWidth="1"/>
    <col min="3329" max="3329" width="9.42578125" style="2" bestFit="1" customWidth="1"/>
    <col min="3330" max="3569" width="9.140625" style="2"/>
    <col min="3570" max="3570" width="29.42578125" style="2" customWidth="1"/>
    <col min="3571" max="3571" width="24.140625" style="2" customWidth="1"/>
    <col min="3572" max="3572" width="13.5703125" style="2" customWidth="1"/>
    <col min="3573" max="3573" width="11.5703125" style="2" customWidth="1"/>
    <col min="3574" max="3574" width="15.7109375" style="2" customWidth="1"/>
    <col min="3575" max="3575" width="16.42578125" style="2" customWidth="1"/>
    <col min="3576" max="3576" width="15.42578125" style="2" customWidth="1"/>
    <col min="3577" max="3577" width="13.7109375" style="2" bestFit="1" customWidth="1"/>
    <col min="3578" max="3578" width="8.85546875" style="2" customWidth="1"/>
    <col min="3579" max="3579" width="12.5703125" style="2" bestFit="1" customWidth="1"/>
    <col min="3580" max="3580" width="8.85546875" style="2" bestFit="1" customWidth="1"/>
    <col min="3581" max="3581" width="15.28515625" style="2" customWidth="1"/>
    <col min="3582" max="3582" width="13.7109375" style="2" bestFit="1" customWidth="1"/>
    <col min="3583" max="3583" width="6.140625" style="2" bestFit="1" customWidth="1"/>
    <col min="3584" max="3584" width="10" style="2" customWidth="1"/>
    <col min="3585" max="3585" width="9.42578125" style="2" bestFit="1" customWidth="1"/>
    <col min="3586" max="3825" width="9.140625" style="2"/>
    <col min="3826" max="3826" width="29.42578125" style="2" customWidth="1"/>
    <col min="3827" max="3827" width="24.140625" style="2" customWidth="1"/>
    <col min="3828" max="3828" width="13.5703125" style="2" customWidth="1"/>
    <col min="3829" max="3829" width="11.5703125" style="2" customWidth="1"/>
    <col min="3830" max="3830" width="15.7109375" style="2" customWidth="1"/>
    <col min="3831" max="3831" width="16.42578125" style="2" customWidth="1"/>
    <col min="3832" max="3832" width="15.42578125" style="2" customWidth="1"/>
    <col min="3833" max="3833" width="13.7109375" style="2" bestFit="1" customWidth="1"/>
    <col min="3834" max="3834" width="8.85546875" style="2" customWidth="1"/>
    <col min="3835" max="3835" width="12.5703125" style="2" bestFit="1" customWidth="1"/>
    <col min="3836" max="3836" width="8.85546875" style="2" bestFit="1" customWidth="1"/>
    <col min="3837" max="3837" width="15.28515625" style="2" customWidth="1"/>
    <col min="3838" max="3838" width="13.7109375" style="2" bestFit="1" customWidth="1"/>
    <col min="3839" max="3839" width="6.140625" style="2" bestFit="1" customWidth="1"/>
    <col min="3840" max="3840" width="10" style="2" customWidth="1"/>
    <col min="3841" max="3841" width="9.42578125" style="2" bestFit="1" customWidth="1"/>
    <col min="3842" max="4081" width="9.140625" style="2"/>
    <col min="4082" max="4082" width="29.42578125" style="2" customWidth="1"/>
    <col min="4083" max="4083" width="24.140625" style="2" customWidth="1"/>
    <col min="4084" max="4084" width="13.5703125" style="2" customWidth="1"/>
    <col min="4085" max="4085" width="11.5703125" style="2" customWidth="1"/>
    <col min="4086" max="4086" width="15.7109375" style="2" customWidth="1"/>
    <col min="4087" max="4087" width="16.42578125" style="2" customWidth="1"/>
    <col min="4088" max="4088" width="15.42578125" style="2" customWidth="1"/>
    <col min="4089" max="4089" width="13.7109375" style="2" bestFit="1" customWidth="1"/>
    <col min="4090" max="4090" width="8.85546875" style="2" customWidth="1"/>
    <col min="4091" max="4091" width="12.5703125" style="2" bestFit="1" customWidth="1"/>
    <col min="4092" max="4092" width="8.85546875" style="2" bestFit="1" customWidth="1"/>
    <col min="4093" max="4093" width="15.28515625" style="2" customWidth="1"/>
    <col min="4094" max="4094" width="13.7109375" style="2" bestFit="1" customWidth="1"/>
    <col min="4095" max="4095" width="6.140625" style="2" bestFit="1" customWidth="1"/>
    <col min="4096" max="4096" width="10" style="2" customWidth="1"/>
    <col min="4097" max="4097" width="9.42578125" style="2" bestFit="1" customWidth="1"/>
    <col min="4098" max="4337" width="9.140625" style="2"/>
    <col min="4338" max="4338" width="29.42578125" style="2" customWidth="1"/>
    <col min="4339" max="4339" width="24.140625" style="2" customWidth="1"/>
    <col min="4340" max="4340" width="13.5703125" style="2" customWidth="1"/>
    <col min="4341" max="4341" width="11.5703125" style="2" customWidth="1"/>
    <col min="4342" max="4342" width="15.7109375" style="2" customWidth="1"/>
    <col min="4343" max="4343" width="16.42578125" style="2" customWidth="1"/>
    <col min="4344" max="4344" width="15.42578125" style="2" customWidth="1"/>
    <col min="4345" max="4345" width="13.7109375" style="2" bestFit="1" customWidth="1"/>
    <col min="4346" max="4346" width="8.85546875" style="2" customWidth="1"/>
    <col min="4347" max="4347" width="12.5703125" style="2" bestFit="1" customWidth="1"/>
    <col min="4348" max="4348" width="8.85546875" style="2" bestFit="1" customWidth="1"/>
    <col min="4349" max="4349" width="15.28515625" style="2" customWidth="1"/>
    <col min="4350" max="4350" width="13.7109375" style="2" bestFit="1" customWidth="1"/>
    <col min="4351" max="4351" width="6.140625" style="2" bestFit="1" customWidth="1"/>
    <col min="4352" max="4352" width="10" style="2" customWidth="1"/>
    <col min="4353" max="4353" width="9.42578125" style="2" bestFit="1" customWidth="1"/>
    <col min="4354" max="4593" width="9.140625" style="2"/>
    <col min="4594" max="4594" width="29.42578125" style="2" customWidth="1"/>
    <col min="4595" max="4595" width="24.140625" style="2" customWidth="1"/>
    <col min="4596" max="4596" width="13.5703125" style="2" customWidth="1"/>
    <col min="4597" max="4597" width="11.5703125" style="2" customWidth="1"/>
    <col min="4598" max="4598" width="15.7109375" style="2" customWidth="1"/>
    <col min="4599" max="4599" width="16.42578125" style="2" customWidth="1"/>
    <col min="4600" max="4600" width="15.42578125" style="2" customWidth="1"/>
    <col min="4601" max="4601" width="13.7109375" style="2" bestFit="1" customWidth="1"/>
    <col min="4602" max="4602" width="8.85546875" style="2" customWidth="1"/>
    <col min="4603" max="4603" width="12.5703125" style="2" bestFit="1" customWidth="1"/>
    <col min="4604" max="4604" width="8.85546875" style="2" bestFit="1" customWidth="1"/>
    <col min="4605" max="4605" width="15.28515625" style="2" customWidth="1"/>
    <col min="4606" max="4606" width="13.7109375" style="2" bestFit="1" customWidth="1"/>
    <col min="4607" max="4607" width="6.140625" style="2" bestFit="1" customWidth="1"/>
    <col min="4608" max="4608" width="10" style="2" customWidth="1"/>
    <col min="4609" max="4609" width="9.42578125" style="2" bestFit="1" customWidth="1"/>
    <col min="4610" max="4849" width="9.140625" style="2"/>
    <col min="4850" max="4850" width="29.42578125" style="2" customWidth="1"/>
    <col min="4851" max="4851" width="24.140625" style="2" customWidth="1"/>
    <col min="4852" max="4852" width="13.5703125" style="2" customWidth="1"/>
    <col min="4853" max="4853" width="11.5703125" style="2" customWidth="1"/>
    <col min="4854" max="4854" width="15.7109375" style="2" customWidth="1"/>
    <col min="4855" max="4855" width="16.42578125" style="2" customWidth="1"/>
    <col min="4856" max="4856" width="15.42578125" style="2" customWidth="1"/>
    <col min="4857" max="4857" width="13.7109375" style="2" bestFit="1" customWidth="1"/>
    <col min="4858" max="4858" width="8.85546875" style="2" customWidth="1"/>
    <col min="4859" max="4859" width="12.5703125" style="2" bestFit="1" customWidth="1"/>
    <col min="4860" max="4860" width="8.85546875" style="2" bestFit="1" customWidth="1"/>
    <col min="4861" max="4861" width="15.28515625" style="2" customWidth="1"/>
    <col min="4862" max="4862" width="13.7109375" style="2" bestFit="1" customWidth="1"/>
    <col min="4863" max="4863" width="6.140625" style="2" bestFit="1" customWidth="1"/>
    <col min="4864" max="4864" width="10" style="2" customWidth="1"/>
    <col min="4865" max="4865" width="9.42578125" style="2" bestFit="1" customWidth="1"/>
    <col min="4866" max="5105" width="9.140625" style="2"/>
    <col min="5106" max="5106" width="29.42578125" style="2" customWidth="1"/>
    <col min="5107" max="5107" width="24.140625" style="2" customWidth="1"/>
    <col min="5108" max="5108" width="13.5703125" style="2" customWidth="1"/>
    <col min="5109" max="5109" width="11.5703125" style="2" customWidth="1"/>
    <col min="5110" max="5110" width="15.7109375" style="2" customWidth="1"/>
    <col min="5111" max="5111" width="16.42578125" style="2" customWidth="1"/>
    <col min="5112" max="5112" width="15.42578125" style="2" customWidth="1"/>
    <col min="5113" max="5113" width="13.7109375" style="2" bestFit="1" customWidth="1"/>
    <col min="5114" max="5114" width="8.85546875" style="2" customWidth="1"/>
    <col min="5115" max="5115" width="12.5703125" style="2" bestFit="1" customWidth="1"/>
    <col min="5116" max="5116" width="8.85546875" style="2" bestFit="1" customWidth="1"/>
    <col min="5117" max="5117" width="15.28515625" style="2" customWidth="1"/>
    <col min="5118" max="5118" width="13.7109375" style="2" bestFit="1" customWidth="1"/>
    <col min="5119" max="5119" width="6.140625" style="2" bestFit="1" customWidth="1"/>
    <col min="5120" max="5120" width="10" style="2" customWidth="1"/>
    <col min="5121" max="5121" width="9.42578125" style="2" bestFit="1" customWidth="1"/>
    <col min="5122" max="5361" width="9.140625" style="2"/>
    <col min="5362" max="5362" width="29.42578125" style="2" customWidth="1"/>
    <col min="5363" max="5363" width="24.140625" style="2" customWidth="1"/>
    <col min="5364" max="5364" width="13.5703125" style="2" customWidth="1"/>
    <col min="5365" max="5365" width="11.5703125" style="2" customWidth="1"/>
    <col min="5366" max="5366" width="15.7109375" style="2" customWidth="1"/>
    <col min="5367" max="5367" width="16.42578125" style="2" customWidth="1"/>
    <col min="5368" max="5368" width="15.42578125" style="2" customWidth="1"/>
    <col min="5369" max="5369" width="13.7109375" style="2" bestFit="1" customWidth="1"/>
    <col min="5370" max="5370" width="8.85546875" style="2" customWidth="1"/>
    <col min="5371" max="5371" width="12.5703125" style="2" bestFit="1" customWidth="1"/>
    <col min="5372" max="5372" width="8.85546875" style="2" bestFit="1" customWidth="1"/>
    <col min="5373" max="5373" width="15.28515625" style="2" customWidth="1"/>
    <col min="5374" max="5374" width="13.7109375" style="2" bestFit="1" customWidth="1"/>
    <col min="5375" max="5375" width="6.140625" style="2" bestFit="1" customWidth="1"/>
    <col min="5376" max="5376" width="10" style="2" customWidth="1"/>
    <col min="5377" max="5377" width="9.42578125" style="2" bestFit="1" customWidth="1"/>
    <col min="5378" max="5617" width="9.140625" style="2"/>
    <col min="5618" max="5618" width="29.42578125" style="2" customWidth="1"/>
    <col min="5619" max="5619" width="24.140625" style="2" customWidth="1"/>
    <col min="5620" max="5620" width="13.5703125" style="2" customWidth="1"/>
    <col min="5621" max="5621" width="11.5703125" style="2" customWidth="1"/>
    <col min="5622" max="5622" width="15.7109375" style="2" customWidth="1"/>
    <col min="5623" max="5623" width="16.42578125" style="2" customWidth="1"/>
    <col min="5624" max="5624" width="15.42578125" style="2" customWidth="1"/>
    <col min="5625" max="5625" width="13.7109375" style="2" bestFit="1" customWidth="1"/>
    <col min="5626" max="5626" width="8.85546875" style="2" customWidth="1"/>
    <col min="5627" max="5627" width="12.5703125" style="2" bestFit="1" customWidth="1"/>
    <col min="5628" max="5628" width="8.85546875" style="2" bestFit="1" customWidth="1"/>
    <col min="5629" max="5629" width="15.28515625" style="2" customWidth="1"/>
    <col min="5630" max="5630" width="13.7109375" style="2" bestFit="1" customWidth="1"/>
    <col min="5631" max="5631" width="6.140625" style="2" bestFit="1" customWidth="1"/>
    <col min="5632" max="5632" width="10" style="2" customWidth="1"/>
    <col min="5633" max="5633" width="9.42578125" style="2" bestFit="1" customWidth="1"/>
    <col min="5634" max="5873" width="9.140625" style="2"/>
    <col min="5874" max="5874" width="29.42578125" style="2" customWidth="1"/>
    <col min="5875" max="5875" width="24.140625" style="2" customWidth="1"/>
    <col min="5876" max="5876" width="13.5703125" style="2" customWidth="1"/>
    <col min="5877" max="5877" width="11.5703125" style="2" customWidth="1"/>
    <col min="5878" max="5878" width="15.7109375" style="2" customWidth="1"/>
    <col min="5879" max="5879" width="16.42578125" style="2" customWidth="1"/>
    <col min="5880" max="5880" width="15.42578125" style="2" customWidth="1"/>
    <col min="5881" max="5881" width="13.7109375" style="2" bestFit="1" customWidth="1"/>
    <col min="5882" max="5882" width="8.85546875" style="2" customWidth="1"/>
    <col min="5883" max="5883" width="12.5703125" style="2" bestFit="1" customWidth="1"/>
    <col min="5884" max="5884" width="8.85546875" style="2" bestFit="1" customWidth="1"/>
    <col min="5885" max="5885" width="15.28515625" style="2" customWidth="1"/>
    <col min="5886" max="5886" width="13.7109375" style="2" bestFit="1" customWidth="1"/>
    <col min="5887" max="5887" width="6.140625" style="2" bestFit="1" customWidth="1"/>
    <col min="5888" max="5888" width="10" style="2" customWidth="1"/>
    <col min="5889" max="5889" width="9.42578125" style="2" bestFit="1" customWidth="1"/>
    <col min="5890" max="6129" width="9.140625" style="2"/>
    <col min="6130" max="6130" width="29.42578125" style="2" customWidth="1"/>
    <col min="6131" max="6131" width="24.140625" style="2" customWidth="1"/>
    <col min="6132" max="6132" width="13.5703125" style="2" customWidth="1"/>
    <col min="6133" max="6133" width="11.5703125" style="2" customWidth="1"/>
    <col min="6134" max="6134" width="15.7109375" style="2" customWidth="1"/>
    <col min="6135" max="6135" width="16.42578125" style="2" customWidth="1"/>
    <col min="6136" max="6136" width="15.42578125" style="2" customWidth="1"/>
    <col min="6137" max="6137" width="13.7109375" style="2" bestFit="1" customWidth="1"/>
    <col min="6138" max="6138" width="8.85546875" style="2" customWidth="1"/>
    <col min="6139" max="6139" width="12.5703125" style="2" bestFit="1" customWidth="1"/>
    <col min="6140" max="6140" width="8.85546875" style="2" bestFit="1" customWidth="1"/>
    <col min="6141" max="6141" width="15.28515625" style="2" customWidth="1"/>
    <col min="6142" max="6142" width="13.7109375" style="2" bestFit="1" customWidth="1"/>
    <col min="6143" max="6143" width="6.140625" style="2" bestFit="1" customWidth="1"/>
    <col min="6144" max="6144" width="10" style="2" customWidth="1"/>
    <col min="6145" max="6145" width="9.42578125" style="2" bestFit="1" customWidth="1"/>
    <col min="6146" max="6385" width="9.140625" style="2"/>
    <col min="6386" max="6386" width="29.42578125" style="2" customWidth="1"/>
    <col min="6387" max="6387" width="24.140625" style="2" customWidth="1"/>
    <col min="6388" max="6388" width="13.5703125" style="2" customWidth="1"/>
    <col min="6389" max="6389" width="11.5703125" style="2" customWidth="1"/>
    <col min="6390" max="6390" width="15.7109375" style="2" customWidth="1"/>
    <col min="6391" max="6391" width="16.42578125" style="2" customWidth="1"/>
    <col min="6392" max="6392" width="15.42578125" style="2" customWidth="1"/>
    <col min="6393" max="6393" width="13.7109375" style="2" bestFit="1" customWidth="1"/>
    <col min="6394" max="6394" width="8.85546875" style="2" customWidth="1"/>
    <col min="6395" max="6395" width="12.5703125" style="2" bestFit="1" customWidth="1"/>
    <col min="6396" max="6396" width="8.85546875" style="2" bestFit="1" customWidth="1"/>
    <col min="6397" max="6397" width="15.28515625" style="2" customWidth="1"/>
    <col min="6398" max="6398" width="13.7109375" style="2" bestFit="1" customWidth="1"/>
    <col min="6399" max="6399" width="6.140625" style="2" bestFit="1" customWidth="1"/>
    <col min="6400" max="6400" width="10" style="2" customWidth="1"/>
    <col min="6401" max="6401" width="9.42578125" style="2" bestFit="1" customWidth="1"/>
    <col min="6402" max="6641" width="9.140625" style="2"/>
    <col min="6642" max="6642" width="29.42578125" style="2" customWidth="1"/>
    <col min="6643" max="6643" width="24.140625" style="2" customWidth="1"/>
    <col min="6644" max="6644" width="13.5703125" style="2" customWidth="1"/>
    <col min="6645" max="6645" width="11.5703125" style="2" customWidth="1"/>
    <col min="6646" max="6646" width="15.7109375" style="2" customWidth="1"/>
    <col min="6647" max="6647" width="16.42578125" style="2" customWidth="1"/>
    <col min="6648" max="6648" width="15.42578125" style="2" customWidth="1"/>
    <col min="6649" max="6649" width="13.7109375" style="2" bestFit="1" customWidth="1"/>
    <col min="6650" max="6650" width="8.85546875" style="2" customWidth="1"/>
    <col min="6651" max="6651" width="12.5703125" style="2" bestFit="1" customWidth="1"/>
    <col min="6652" max="6652" width="8.85546875" style="2" bestFit="1" customWidth="1"/>
    <col min="6653" max="6653" width="15.28515625" style="2" customWidth="1"/>
    <col min="6654" max="6654" width="13.7109375" style="2" bestFit="1" customWidth="1"/>
    <col min="6655" max="6655" width="6.140625" style="2" bestFit="1" customWidth="1"/>
    <col min="6656" max="6656" width="10" style="2" customWidth="1"/>
    <col min="6657" max="6657" width="9.42578125" style="2" bestFit="1" customWidth="1"/>
    <col min="6658" max="6897" width="9.140625" style="2"/>
    <col min="6898" max="6898" width="29.42578125" style="2" customWidth="1"/>
    <col min="6899" max="6899" width="24.140625" style="2" customWidth="1"/>
    <col min="6900" max="6900" width="13.5703125" style="2" customWidth="1"/>
    <col min="6901" max="6901" width="11.5703125" style="2" customWidth="1"/>
    <col min="6902" max="6902" width="15.7109375" style="2" customWidth="1"/>
    <col min="6903" max="6903" width="16.42578125" style="2" customWidth="1"/>
    <col min="6904" max="6904" width="15.42578125" style="2" customWidth="1"/>
    <col min="6905" max="6905" width="13.7109375" style="2" bestFit="1" customWidth="1"/>
    <col min="6906" max="6906" width="8.85546875" style="2" customWidth="1"/>
    <col min="6907" max="6907" width="12.5703125" style="2" bestFit="1" customWidth="1"/>
    <col min="6908" max="6908" width="8.85546875" style="2" bestFit="1" customWidth="1"/>
    <col min="6909" max="6909" width="15.28515625" style="2" customWidth="1"/>
    <col min="6910" max="6910" width="13.7109375" style="2" bestFit="1" customWidth="1"/>
    <col min="6911" max="6911" width="6.140625" style="2" bestFit="1" customWidth="1"/>
    <col min="6912" max="6912" width="10" style="2" customWidth="1"/>
    <col min="6913" max="6913" width="9.42578125" style="2" bestFit="1" customWidth="1"/>
    <col min="6914" max="7153" width="9.140625" style="2"/>
    <col min="7154" max="7154" width="29.42578125" style="2" customWidth="1"/>
    <col min="7155" max="7155" width="24.140625" style="2" customWidth="1"/>
    <col min="7156" max="7156" width="13.5703125" style="2" customWidth="1"/>
    <col min="7157" max="7157" width="11.5703125" style="2" customWidth="1"/>
    <col min="7158" max="7158" width="15.7109375" style="2" customWidth="1"/>
    <col min="7159" max="7159" width="16.42578125" style="2" customWidth="1"/>
    <col min="7160" max="7160" width="15.42578125" style="2" customWidth="1"/>
    <col min="7161" max="7161" width="13.7109375" style="2" bestFit="1" customWidth="1"/>
    <col min="7162" max="7162" width="8.85546875" style="2" customWidth="1"/>
    <col min="7163" max="7163" width="12.5703125" style="2" bestFit="1" customWidth="1"/>
    <col min="7164" max="7164" width="8.85546875" style="2" bestFit="1" customWidth="1"/>
    <col min="7165" max="7165" width="15.28515625" style="2" customWidth="1"/>
    <col min="7166" max="7166" width="13.7109375" style="2" bestFit="1" customWidth="1"/>
    <col min="7167" max="7167" width="6.140625" style="2" bestFit="1" customWidth="1"/>
    <col min="7168" max="7168" width="10" style="2" customWidth="1"/>
    <col min="7169" max="7169" width="9.42578125" style="2" bestFit="1" customWidth="1"/>
    <col min="7170" max="7409" width="9.140625" style="2"/>
    <col min="7410" max="7410" width="29.42578125" style="2" customWidth="1"/>
    <col min="7411" max="7411" width="24.140625" style="2" customWidth="1"/>
    <col min="7412" max="7412" width="13.5703125" style="2" customWidth="1"/>
    <col min="7413" max="7413" width="11.5703125" style="2" customWidth="1"/>
    <col min="7414" max="7414" width="15.7109375" style="2" customWidth="1"/>
    <col min="7415" max="7415" width="16.42578125" style="2" customWidth="1"/>
    <col min="7416" max="7416" width="15.42578125" style="2" customWidth="1"/>
    <col min="7417" max="7417" width="13.7109375" style="2" bestFit="1" customWidth="1"/>
    <col min="7418" max="7418" width="8.85546875" style="2" customWidth="1"/>
    <col min="7419" max="7419" width="12.5703125" style="2" bestFit="1" customWidth="1"/>
    <col min="7420" max="7420" width="8.85546875" style="2" bestFit="1" customWidth="1"/>
    <col min="7421" max="7421" width="15.28515625" style="2" customWidth="1"/>
    <col min="7422" max="7422" width="13.7109375" style="2" bestFit="1" customWidth="1"/>
    <col min="7423" max="7423" width="6.140625" style="2" bestFit="1" customWidth="1"/>
    <col min="7424" max="7424" width="10" style="2" customWidth="1"/>
    <col min="7425" max="7425" width="9.42578125" style="2" bestFit="1" customWidth="1"/>
    <col min="7426" max="7665" width="9.140625" style="2"/>
    <col min="7666" max="7666" width="29.42578125" style="2" customWidth="1"/>
    <col min="7667" max="7667" width="24.140625" style="2" customWidth="1"/>
    <col min="7668" max="7668" width="13.5703125" style="2" customWidth="1"/>
    <col min="7669" max="7669" width="11.5703125" style="2" customWidth="1"/>
    <col min="7670" max="7670" width="15.7109375" style="2" customWidth="1"/>
    <col min="7671" max="7671" width="16.42578125" style="2" customWidth="1"/>
    <col min="7672" max="7672" width="15.42578125" style="2" customWidth="1"/>
    <col min="7673" max="7673" width="13.7109375" style="2" bestFit="1" customWidth="1"/>
    <col min="7674" max="7674" width="8.85546875" style="2" customWidth="1"/>
    <col min="7675" max="7675" width="12.5703125" style="2" bestFit="1" customWidth="1"/>
    <col min="7676" max="7676" width="8.85546875" style="2" bestFit="1" customWidth="1"/>
    <col min="7677" max="7677" width="15.28515625" style="2" customWidth="1"/>
    <col min="7678" max="7678" width="13.7109375" style="2" bestFit="1" customWidth="1"/>
    <col min="7679" max="7679" width="6.140625" style="2" bestFit="1" customWidth="1"/>
    <col min="7680" max="7680" width="10" style="2" customWidth="1"/>
    <col min="7681" max="7681" width="9.42578125" style="2" bestFit="1" customWidth="1"/>
    <col min="7682" max="7921" width="9.140625" style="2"/>
    <col min="7922" max="7922" width="29.42578125" style="2" customWidth="1"/>
    <col min="7923" max="7923" width="24.140625" style="2" customWidth="1"/>
    <col min="7924" max="7924" width="13.5703125" style="2" customWidth="1"/>
    <col min="7925" max="7925" width="11.5703125" style="2" customWidth="1"/>
    <col min="7926" max="7926" width="15.7109375" style="2" customWidth="1"/>
    <col min="7927" max="7927" width="16.42578125" style="2" customWidth="1"/>
    <col min="7928" max="7928" width="15.42578125" style="2" customWidth="1"/>
    <col min="7929" max="7929" width="13.7109375" style="2" bestFit="1" customWidth="1"/>
    <col min="7930" max="7930" width="8.85546875" style="2" customWidth="1"/>
    <col min="7931" max="7931" width="12.5703125" style="2" bestFit="1" customWidth="1"/>
    <col min="7932" max="7932" width="8.85546875" style="2" bestFit="1" customWidth="1"/>
    <col min="7933" max="7933" width="15.28515625" style="2" customWidth="1"/>
    <col min="7934" max="7934" width="13.7109375" style="2" bestFit="1" customWidth="1"/>
    <col min="7935" max="7935" width="6.140625" style="2" bestFit="1" customWidth="1"/>
    <col min="7936" max="7936" width="10" style="2" customWidth="1"/>
    <col min="7937" max="7937" width="9.42578125" style="2" bestFit="1" customWidth="1"/>
    <col min="7938" max="8177" width="9.140625" style="2"/>
    <col min="8178" max="8178" width="29.42578125" style="2" customWidth="1"/>
    <col min="8179" max="8179" width="24.140625" style="2" customWidth="1"/>
    <col min="8180" max="8180" width="13.5703125" style="2" customWidth="1"/>
    <col min="8181" max="8181" width="11.5703125" style="2" customWidth="1"/>
    <col min="8182" max="8182" width="15.7109375" style="2" customWidth="1"/>
    <col min="8183" max="8183" width="16.42578125" style="2" customWidth="1"/>
    <col min="8184" max="8184" width="15.42578125" style="2" customWidth="1"/>
    <col min="8185" max="8185" width="13.7109375" style="2" bestFit="1" customWidth="1"/>
    <col min="8186" max="8186" width="8.85546875" style="2" customWidth="1"/>
    <col min="8187" max="8187" width="12.5703125" style="2" bestFit="1" customWidth="1"/>
    <col min="8188" max="8188" width="8.85546875" style="2" bestFit="1" customWidth="1"/>
    <col min="8189" max="8189" width="15.28515625" style="2" customWidth="1"/>
    <col min="8190" max="8190" width="13.7109375" style="2" bestFit="1" customWidth="1"/>
    <col min="8191" max="8191" width="6.140625" style="2" bestFit="1" customWidth="1"/>
    <col min="8192" max="8192" width="10" style="2" customWidth="1"/>
    <col min="8193" max="8193" width="9.42578125" style="2" bestFit="1" customWidth="1"/>
    <col min="8194" max="8433" width="9.140625" style="2"/>
    <col min="8434" max="8434" width="29.42578125" style="2" customWidth="1"/>
    <col min="8435" max="8435" width="24.140625" style="2" customWidth="1"/>
    <col min="8436" max="8436" width="13.5703125" style="2" customWidth="1"/>
    <col min="8437" max="8437" width="11.5703125" style="2" customWidth="1"/>
    <col min="8438" max="8438" width="15.7109375" style="2" customWidth="1"/>
    <col min="8439" max="8439" width="16.42578125" style="2" customWidth="1"/>
    <col min="8440" max="8440" width="15.42578125" style="2" customWidth="1"/>
    <col min="8441" max="8441" width="13.7109375" style="2" bestFit="1" customWidth="1"/>
    <col min="8442" max="8442" width="8.85546875" style="2" customWidth="1"/>
    <col min="8443" max="8443" width="12.5703125" style="2" bestFit="1" customWidth="1"/>
    <col min="8444" max="8444" width="8.85546875" style="2" bestFit="1" customWidth="1"/>
    <col min="8445" max="8445" width="15.28515625" style="2" customWidth="1"/>
    <col min="8446" max="8446" width="13.7109375" style="2" bestFit="1" customWidth="1"/>
    <col min="8447" max="8447" width="6.140625" style="2" bestFit="1" customWidth="1"/>
    <col min="8448" max="8448" width="10" style="2" customWidth="1"/>
    <col min="8449" max="8449" width="9.42578125" style="2" bestFit="1" customWidth="1"/>
    <col min="8450" max="8689" width="9.140625" style="2"/>
    <col min="8690" max="8690" width="29.42578125" style="2" customWidth="1"/>
    <col min="8691" max="8691" width="24.140625" style="2" customWidth="1"/>
    <col min="8692" max="8692" width="13.5703125" style="2" customWidth="1"/>
    <col min="8693" max="8693" width="11.5703125" style="2" customWidth="1"/>
    <col min="8694" max="8694" width="15.7109375" style="2" customWidth="1"/>
    <col min="8695" max="8695" width="16.42578125" style="2" customWidth="1"/>
    <col min="8696" max="8696" width="15.42578125" style="2" customWidth="1"/>
    <col min="8697" max="8697" width="13.7109375" style="2" bestFit="1" customWidth="1"/>
    <col min="8698" max="8698" width="8.85546875" style="2" customWidth="1"/>
    <col min="8699" max="8699" width="12.5703125" style="2" bestFit="1" customWidth="1"/>
    <col min="8700" max="8700" width="8.85546875" style="2" bestFit="1" customWidth="1"/>
    <col min="8701" max="8701" width="15.28515625" style="2" customWidth="1"/>
    <col min="8702" max="8702" width="13.7109375" style="2" bestFit="1" customWidth="1"/>
    <col min="8703" max="8703" width="6.140625" style="2" bestFit="1" customWidth="1"/>
    <col min="8704" max="8704" width="10" style="2" customWidth="1"/>
    <col min="8705" max="8705" width="9.42578125" style="2" bestFit="1" customWidth="1"/>
    <col min="8706" max="8945" width="9.140625" style="2"/>
    <col min="8946" max="8946" width="29.42578125" style="2" customWidth="1"/>
    <col min="8947" max="8947" width="24.140625" style="2" customWidth="1"/>
    <col min="8948" max="8948" width="13.5703125" style="2" customWidth="1"/>
    <col min="8949" max="8949" width="11.5703125" style="2" customWidth="1"/>
    <col min="8950" max="8950" width="15.7109375" style="2" customWidth="1"/>
    <col min="8951" max="8951" width="16.42578125" style="2" customWidth="1"/>
    <col min="8952" max="8952" width="15.42578125" style="2" customWidth="1"/>
    <col min="8953" max="8953" width="13.7109375" style="2" bestFit="1" customWidth="1"/>
    <col min="8954" max="8954" width="8.85546875" style="2" customWidth="1"/>
    <col min="8955" max="8955" width="12.5703125" style="2" bestFit="1" customWidth="1"/>
    <col min="8956" max="8956" width="8.85546875" style="2" bestFit="1" customWidth="1"/>
    <col min="8957" max="8957" width="15.28515625" style="2" customWidth="1"/>
    <col min="8958" max="8958" width="13.7109375" style="2" bestFit="1" customWidth="1"/>
    <col min="8959" max="8959" width="6.140625" style="2" bestFit="1" customWidth="1"/>
    <col min="8960" max="8960" width="10" style="2" customWidth="1"/>
    <col min="8961" max="8961" width="9.42578125" style="2" bestFit="1" customWidth="1"/>
    <col min="8962" max="9201" width="9.140625" style="2"/>
    <col min="9202" max="9202" width="29.42578125" style="2" customWidth="1"/>
    <col min="9203" max="9203" width="24.140625" style="2" customWidth="1"/>
    <col min="9204" max="9204" width="13.5703125" style="2" customWidth="1"/>
    <col min="9205" max="9205" width="11.5703125" style="2" customWidth="1"/>
    <col min="9206" max="9206" width="15.7109375" style="2" customWidth="1"/>
    <col min="9207" max="9207" width="16.42578125" style="2" customWidth="1"/>
    <col min="9208" max="9208" width="15.42578125" style="2" customWidth="1"/>
    <col min="9209" max="9209" width="13.7109375" style="2" bestFit="1" customWidth="1"/>
    <col min="9210" max="9210" width="8.85546875" style="2" customWidth="1"/>
    <col min="9211" max="9211" width="12.5703125" style="2" bestFit="1" customWidth="1"/>
    <col min="9212" max="9212" width="8.85546875" style="2" bestFit="1" customWidth="1"/>
    <col min="9213" max="9213" width="15.28515625" style="2" customWidth="1"/>
    <col min="9214" max="9214" width="13.7109375" style="2" bestFit="1" customWidth="1"/>
    <col min="9215" max="9215" width="6.140625" style="2" bestFit="1" customWidth="1"/>
    <col min="9216" max="9216" width="10" style="2" customWidth="1"/>
    <col min="9217" max="9217" width="9.42578125" style="2" bestFit="1" customWidth="1"/>
    <col min="9218" max="9457" width="9.140625" style="2"/>
    <col min="9458" max="9458" width="29.42578125" style="2" customWidth="1"/>
    <col min="9459" max="9459" width="24.140625" style="2" customWidth="1"/>
    <col min="9460" max="9460" width="13.5703125" style="2" customWidth="1"/>
    <col min="9461" max="9461" width="11.5703125" style="2" customWidth="1"/>
    <col min="9462" max="9462" width="15.7109375" style="2" customWidth="1"/>
    <col min="9463" max="9463" width="16.42578125" style="2" customWidth="1"/>
    <col min="9464" max="9464" width="15.42578125" style="2" customWidth="1"/>
    <col min="9465" max="9465" width="13.7109375" style="2" bestFit="1" customWidth="1"/>
    <col min="9466" max="9466" width="8.85546875" style="2" customWidth="1"/>
    <col min="9467" max="9467" width="12.5703125" style="2" bestFit="1" customWidth="1"/>
    <col min="9468" max="9468" width="8.85546875" style="2" bestFit="1" customWidth="1"/>
    <col min="9469" max="9469" width="15.28515625" style="2" customWidth="1"/>
    <col min="9470" max="9470" width="13.7109375" style="2" bestFit="1" customWidth="1"/>
    <col min="9471" max="9471" width="6.140625" style="2" bestFit="1" customWidth="1"/>
    <col min="9472" max="9472" width="10" style="2" customWidth="1"/>
    <col min="9473" max="9473" width="9.42578125" style="2" bestFit="1" customWidth="1"/>
    <col min="9474" max="9713" width="9.140625" style="2"/>
    <col min="9714" max="9714" width="29.42578125" style="2" customWidth="1"/>
    <col min="9715" max="9715" width="24.140625" style="2" customWidth="1"/>
    <col min="9716" max="9716" width="13.5703125" style="2" customWidth="1"/>
    <col min="9717" max="9717" width="11.5703125" style="2" customWidth="1"/>
    <col min="9718" max="9718" width="15.7109375" style="2" customWidth="1"/>
    <col min="9719" max="9719" width="16.42578125" style="2" customWidth="1"/>
    <col min="9720" max="9720" width="15.42578125" style="2" customWidth="1"/>
    <col min="9721" max="9721" width="13.7109375" style="2" bestFit="1" customWidth="1"/>
    <col min="9722" max="9722" width="8.85546875" style="2" customWidth="1"/>
    <col min="9723" max="9723" width="12.5703125" style="2" bestFit="1" customWidth="1"/>
    <col min="9724" max="9724" width="8.85546875" style="2" bestFit="1" customWidth="1"/>
    <col min="9725" max="9725" width="15.28515625" style="2" customWidth="1"/>
    <col min="9726" max="9726" width="13.7109375" style="2" bestFit="1" customWidth="1"/>
    <col min="9727" max="9727" width="6.140625" style="2" bestFit="1" customWidth="1"/>
    <col min="9728" max="9728" width="10" style="2" customWidth="1"/>
    <col min="9729" max="9729" width="9.42578125" style="2" bestFit="1" customWidth="1"/>
    <col min="9730" max="9969" width="9.140625" style="2"/>
    <col min="9970" max="9970" width="29.42578125" style="2" customWidth="1"/>
    <col min="9971" max="9971" width="24.140625" style="2" customWidth="1"/>
    <col min="9972" max="9972" width="13.5703125" style="2" customWidth="1"/>
    <col min="9973" max="9973" width="11.5703125" style="2" customWidth="1"/>
    <col min="9974" max="9974" width="15.7109375" style="2" customWidth="1"/>
    <col min="9975" max="9975" width="16.42578125" style="2" customWidth="1"/>
    <col min="9976" max="9976" width="15.42578125" style="2" customWidth="1"/>
    <col min="9977" max="9977" width="13.7109375" style="2" bestFit="1" customWidth="1"/>
    <col min="9978" max="9978" width="8.85546875" style="2" customWidth="1"/>
    <col min="9979" max="9979" width="12.5703125" style="2" bestFit="1" customWidth="1"/>
    <col min="9980" max="9980" width="8.85546875" style="2" bestFit="1" customWidth="1"/>
    <col min="9981" max="9981" width="15.28515625" style="2" customWidth="1"/>
    <col min="9982" max="9982" width="13.7109375" style="2" bestFit="1" customWidth="1"/>
    <col min="9983" max="9983" width="6.140625" style="2" bestFit="1" customWidth="1"/>
    <col min="9984" max="9984" width="10" style="2" customWidth="1"/>
    <col min="9985" max="9985" width="9.42578125" style="2" bestFit="1" customWidth="1"/>
    <col min="9986" max="10225" width="9.140625" style="2"/>
    <col min="10226" max="10226" width="29.42578125" style="2" customWidth="1"/>
    <col min="10227" max="10227" width="24.140625" style="2" customWidth="1"/>
    <col min="10228" max="10228" width="13.5703125" style="2" customWidth="1"/>
    <col min="10229" max="10229" width="11.5703125" style="2" customWidth="1"/>
    <col min="10230" max="10230" width="15.7109375" style="2" customWidth="1"/>
    <col min="10231" max="10231" width="16.42578125" style="2" customWidth="1"/>
    <col min="10232" max="10232" width="15.42578125" style="2" customWidth="1"/>
    <col min="10233" max="10233" width="13.7109375" style="2" bestFit="1" customWidth="1"/>
    <col min="10234" max="10234" width="8.85546875" style="2" customWidth="1"/>
    <col min="10235" max="10235" width="12.5703125" style="2" bestFit="1" customWidth="1"/>
    <col min="10236" max="10236" width="8.85546875" style="2" bestFit="1" customWidth="1"/>
    <col min="10237" max="10237" width="15.28515625" style="2" customWidth="1"/>
    <col min="10238" max="10238" width="13.7109375" style="2" bestFit="1" customWidth="1"/>
    <col min="10239" max="10239" width="6.140625" style="2" bestFit="1" customWidth="1"/>
    <col min="10240" max="10240" width="10" style="2" customWidth="1"/>
    <col min="10241" max="10241" width="9.42578125" style="2" bestFit="1" customWidth="1"/>
    <col min="10242" max="10481" width="9.140625" style="2"/>
    <col min="10482" max="10482" width="29.42578125" style="2" customWidth="1"/>
    <col min="10483" max="10483" width="24.140625" style="2" customWidth="1"/>
    <col min="10484" max="10484" width="13.5703125" style="2" customWidth="1"/>
    <col min="10485" max="10485" width="11.5703125" style="2" customWidth="1"/>
    <col min="10486" max="10486" width="15.7109375" style="2" customWidth="1"/>
    <col min="10487" max="10487" width="16.42578125" style="2" customWidth="1"/>
    <col min="10488" max="10488" width="15.42578125" style="2" customWidth="1"/>
    <col min="10489" max="10489" width="13.7109375" style="2" bestFit="1" customWidth="1"/>
    <col min="10490" max="10490" width="8.85546875" style="2" customWidth="1"/>
    <col min="10491" max="10491" width="12.5703125" style="2" bestFit="1" customWidth="1"/>
    <col min="10492" max="10492" width="8.85546875" style="2" bestFit="1" customWidth="1"/>
    <col min="10493" max="10493" width="15.28515625" style="2" customWidth="1"/>
    <col min="10494" max="10494" width="13.7109375" style="2" bestFit="1" customWidth="1"/>
    <col min="10495" max="10495" width="6.140625" style="2" bestFit="1" customWidth="1"/>
    <col min="10496" max="10496" width="10" style="2" customWidth="1"/>
    <col min="10497" max="10497" width="9.42578125" style="2" bestFit="1" customWidth="1"/>
    <col min="10498" max="10737" width="9.140625" style="2"/>
    <col min="10738" max="10738" width="29.42578125" style="2" customWidth="1"/>
    <col min="10739" max="10739" width="24.140625" style="2" customWidth="1"/>
    <col min="10740" max="10740" width="13.5703125" style="2" customWidth="1"/>
    <col min="10741" max="10741" width="11.5703125" style="2" customWidth="1"/>
    <col min="10742" max="10742" width="15.7109375" style="2" customWidth="1"/>
    <col min="10743" max="10743" width="16.42578125" style="2" customWidth="1"/>
    <col min="10744" max="10744" width="15.42578125" style="2" customWidth="1"/>
    <col min="10745" max="10745" width="13.7109375" style="2" bestFit="1" customWidth="1"/>
    <col min="10746" max="10746" width="8.85546875" style="2" customWidth="1"/>
    <col min="10747" max="10747" width="12.5703125" style="2" bestFit="1" customWidth="1"/>
    <col min="10748" max="10748" width="8.85546875" style="2" bestFit="1" customWidth="1"/>
    <col min="10749" max="10749" width="15.28515625" style="2" customWidth="1"/>
    <col min="10750" max="10750" width="13.7109375" style="2" bestFit="1" customWidth="1"/>
    <col min="10751" max="10751" width="6.140625" style="2" bestFit="1" customWidth="1"/>
    <col min="10752" max="10752" width="10" style="2" customWidth="1"/>
    <col min="10753" max="10753" width="9.42578125" style="2" bestFit="1" customWidth="1"/>
    <col min="10754" max="10993" width="9.140625" style="2"/>
    <col min="10994" max="10994" width="29.42578125" style="2" customWidth="1"/>
    <col min="10995" max="10995" width="24.140625" style="2" customWidth="1"/>
    <col min="10996" max="10996" width="13.5703125" style="2" customWidth="1"/>
    <col min="10997" max="10997" width="11.5703125" style="2" customWidth="1"/>
    <col min="10998" max="10998" width="15.7109375" style="2" customWidth="1"/>
    <col min="10999" max="10999" width="16.42578125" style="2" customWidth="1"/>
    <col min="11000" max="11000" width="15.42578125" style="2" customWidth="1"/>
    <col min="11001" max="11001" width="13.7109375" style="2" bestFit="1" customWidth="1"/>
    <col min="11002" max="11002" width="8.85546875" style="2" customWidth="1"/>
    <col min="11003" max="11003" width="12.5703125" style="2" bestFit="1" customWidth="1"/>
    <col min="11004" max="11004" width="8.85546875" style="2" bestFit="1" customWidth="1"/>
    <col min="11005" max="11005" width="15.28515625" style="2" customWidth="1"/>
    <col min="11006" max="11006" width="13.7109375" style="2" bestFit="1" customWidth="1"/>
    <col min="11007" max="11007" width="6.140625" style="2" bestFit="1" customWidth="1"/>
    <col min="11008" max="11008" width="10" style="2" customWidth="1"/>
    <col min="11009" max="11009" width="9.42578125" style="2" bestFit="1" customWidth="1"/>
    <col min="11010" max="11249" width="9.140625" style="2"/>
    <col min="11250" max="11250" width="29.42578125" style="2" customWidth="1"/>
    <col min="11251" max="11251" width="24.140625" style="2" customWidth="1"/>
    <col min="11252" max="11252" width="13.5703125" style="2" customWidth="1"/>
    <col min="11253" max="11253" width="11.5703125" style="2" customWidth="1"/>
    <col min="11254" max="11254" width="15.7109375" style="2" customWidth="1"/>
    <col min="11255" max="11255" width="16.42578125" style="2" customWidth="1"/>
    <col min="11256" max="11256" width="15.42578125" style="2" customWidth="1"/>
    <col min="11257" max="11257" width="13.7109375" style="2" bestFit="1" customWidth="1"/>
    <col min="11258" max="11258" width="8.85546875" style="2" customWidth="1"/>
    <col min="11259" max="11259" width="12.5703125" style="2" bestFit="1" customWidth="1"/>
    <col min="11260" max="11260" width="8.85546875" style="2" bestFit="1" customWidth="1"/>
    <col min="11261" max="11261" width="15.28515625" style="2" customWidth="1"/>
    <col min="11262" max="11262" width="13.7109375" style="2" bestFit="1" customWidth="1"/>
    <col min="11263" max="11263" width="6.140625" style="2" bestFit="1" customWidth="1"/>
    <col min="11264" max="11264" width="10" style="2" customWidth="1"/>
    <col min="11265" max="11265" width="9.42578125" style="2" bestFit="1" customWidth="1"/>
    <col min="11266" max="11505" width="9.140625" style="2"/>
    <col min="11506" max="11506" width="29.42578125" style="2" customWidth="1"/>
    <col min="11507" max="11507" width="24.140625" style="2" customWidth="1"/>
    <col min="11508" max="11508" width="13.5703125" style="2" customWidth="1"/>
    <col min="11509" max="11509" width="11.5703125" style="2" customWidth="1"/>
    <col min="11510" max="11510" width="15.7109375" style="2" customWidth="1"/>
    <col min="11511" max="11511" width="16.42578125" style="2" customWidth="1"/>
    <col min="11512" max="11512" width="15.42578125" style="2" customWidth="1"/>
    <col min="11513" max="11513" width="13.7109375" style="2" bestFit="1" customWidth="1"/>
    <col min="11514" max="11514" width="8.85546875" style="2" customWidth="1"/>
    <col min="11515" max="11515" width="12.5703125" style="2" bestFit="1" customWidth="1"/>
    <col min="11516" max="11516" width="8.85546875" style="2" bestFit="1" customWidth="1"/>
    <col min="11517" max="11517" width="15.28515625" style="2" customWidth="1"/>
    <col min="11518" max="11518" width="13.7109375" style="2" bestFit="1" customWidth="1"/>
    <col min="11519" max="11519" width="6.140625" style="2" bestFit="1" customWidth="1"/>
    <col min="11520" max="11520" width="10" style="2" customWidth="1"/>
    <col min="11521" max="11521" width="9.42578125" style="2" bestFit="1" customWidth="1"/>
    <col min="11522" max="11761" width="9.140625" style="2"/>
    <col min="11762" max="11762" width="29.42578125" style="2" customWidth="1"/>
    <col min="11763" max="11763" width="24.140625" style="2" customWidth="1"/>
    <col min="11764" max="11764" width="13.5703125" style="2" customWidth="1"/>
    <col min="11765" max="11765" width="11.5703125" style="2" customWidth="1"/>
    <col min="11766" max="11766" width="15.7109375" style="2" customWidth="1"/>
    <col min="11767" max="11767" width="16.42578125" style="2" customWidth="1"/>
    <col min="11768" max="11768" width="15.42578125" style="2" customWidth="1"/>
    <col min="11769" max="11769" width="13.7109375" style="2" bestFit="1" customWidth="1"/>
    <col min="11770" max="11770" width="8.85546875" style="2" customWidth="1"/>
    <col min="11771" max="11771" width="12.5703125" style="2" bestFit="1" customWidth="1"/>
    <col min="11772" max="11772" width="8.85546875" style="2" bestFit="1" customWidth="1"/>
    <col min="11773" max="11773" width="15.28515625" style="2" customWidth="1"/>
    <col min="11774" max="11774" width="13.7109375" style="2" bestFit="1" customWidth="1"/>
    <col min="11775" max="11775" width="6.140625" style="2" bestFit="1" customWidth="1"/>
    <col min="11776" max="11776" width="10" style="2" customWidth="1"/>
    <col min="11777" max="11777" width="9.42578125" style="2" bestFit="1" customWidth="1"/>
    <col min="11778" max="12017" width="9.140625" style="2"/>
    <col min="12018" max="12018" width="29.42578125" style="2" customWidth="1"/>
    <col min="12019" max="12019" width="24.140625" style="2" customWidth="1"/>
    <col min="12020" max="12020" width="13.5703125" style="2" customWidth="1"/>
    <col min="12021" max="12021" width="11.5703125" style="2" customWidth="1"/>
    <col min="12022" max="12022" width="15.7109375" style="2" customWidth="1"/>
    <col min="12023" max="12023" width="16.42578125" style="2" customWidth="1"/>
    <col min="12024" max="12024" width="15.42578125" style="2" customWidth="1"/>
    <col min="12025" max="12025" width="13.7109375" style="2" bestFit="1" customWidth="1"/>
    <col min="12026" max="12026" width="8.85546875" style="2" customWidth="1"/>
    <col min="12027" max="12027" width="12.5703125" style="2" bestFit="1" customWidth="1"/>
    <col min="12028" max="12028" width="8.85546875" style="2" bestFit="1" customWidth="1"/>
    <col min="12029" max="12029" width="15.28515625" style="2" customWidth="1"/>
    <col min="12030" max="12030" width="13.7109375" style="2" bestFit="1" customWidth="1"/>
    <col min="12031" max="12031" width="6.140625" style="2" bestFit="1" customWidth="1"/>
    <col min="12032" max="12032" width="10" style="2" customWidth="1"/>
    <col min="12033" max="12033" width="9.42578125" style="2" bestFit="1" customWidth="1"/>
    <col min="12034" max="12273" width="9.140625" style="2"/>
    <col min="12274" max="12274" width="29.42578125" style="2" customWidth="1"/>
    <col min="12275" max="12275" width="24.140625" style="2" customWidth="1"/>
    <col min="12276" max="12276" width="13.5703125" style="2" customWidth="1"/>
    <col min="12277" max="12277" width="11.5703125" style="2" customWidth="1"/>
    <col min="12278" max="12278" width="15.7109375" style="2" customWidth="1"/>
    <col min="12279" max="12279" width="16.42578125" style="2" customWidth="1"/>
    <col min="12280" max="12280" width="15.42578125" style="2" customWidth="1"/>
    <col min="12281" max="12281" width="13.7109375" style="2" bestFit="1" customWidth="1"/>
    <col min="12282" max="12282" width="8.85546875" style="2" customWidth="1"/>
    <col min="12283" max="12283" width="12.5703125" style="2" bestFit="1" customWidth="1"/>
    <col min="12284" max="12284" width="8.85546875" style="2" bestFit="1" customWidth="1"/>
    <col min="12285" max="12285" width="15.28515625" style="2" customWidth="1"/>
    <col min="12286" max="12286" width="13.7109375" style="2" bestFit="1" customWidth="1"/>
    <col min="12287" max="12287" width="6.140625" style="2" bestFit="1" customWidth="1"/>
    <col min="12288" max="12288" width="10" style="2" customWidth="1"/>
    <col min="12289" max="12289" width="9.42578125" style="2" bestFit="1" customWidth="1"/>
    <col min="12290" max="12529" width="9.140625" style="2"/>
    <col min="12530" max="12530" width="29.42578125" style="2" customWidth="1"/>
    <col min="12531" max="12531" width="24.140625" style="2" customWidth="1"/>
    <col min="12532" max="12532" width="13.5703125" style="2" customWidth="1"/>
    <col min="12533" max="12533" width="11.5703125" style="2" customWidth="1"/>
    <col min="12534" max="12534" width="15.7109375" style="2" customWidth="1"/>
    <col min="12535" max="12535" width="16.42578125" style="2" customWidth="1"/>
    <col min="12536" max="12536" width="15.42578125" style="2" customWidth="1"/>
    <col min="12537" max="12537" width="13.7109375" style="2" bestFit="1" customWidth="1"/>
    <col min="12538" max="12538" width="8.85546875" style="2" customWidth="1"/>
    <col min="12539" max="12539" width="12.5703125" style="2" bestFit="1" customWidth="1"/>
    <col min="12540" max="12540" width="8.85546875" style="2" bestFit="1" customWidth="1"/>
    <col min="12541" max="12541" width="15.28515625" style="2" customWidth="1"/>
    <col min="12542" max="12542" width="13.7109375" style="2" bestFit="1" customWidth="1"/>
    <col min="12543" max="12543" width="6.140625" style="2" bestFit="1" customWidth="1"/>
    <col min="12544" max="12544" width="10" style="2" customWidth="1"/>
    <col min="12545" max="12545" width="9.42578125" style="2" bestFit="1" customWidth="1"/>
    <col min="12546" max="12785" width="9.140625" style="2"/>
    <col min="12786" max="12786" width="29.42578125" style="2" customWidth="1"/>
    <col min="12787" max="12787" width="24.140625" style="2" customWidth="1"/>
    <col min="12788" max="12788" width="13.5703125" style="2" customWidth="1"/>
    <col min="12789" max="12789" width="11.5703125" style="2" customWidth="1"/>
    <col min="12790" max="12790" width="15.7109375" style="2" customWidth="1"/>
    <col min="12791" max="12791" width="16.42578125" style="2" customWidth="1"/>
    <col min="12792" max="12792" width="15.42578125" style="2" customWidth="1"/>
    <col min="12793" max="12793" width="13.7109375" style="2" bestFit="1" customWidth="1"/>
    <col min="12794" max="12794" width="8.85546875" style="2" customWidth="1"/>
    <col min="12795" max="12795" width="12.5703125" style="2" bestFit="1" customWidth="1"/>
    <col min="12796" max="12796" width="8.85546875" style="2" bestFit="1" customWidth="1"/>
    <col min="12797" max="12797" width="15.28515625" style="2" customWidth="1"/>
    <col min="12798" max="12798" width="13.7109375" style="2" bestFit="1" customWidth="1"/>
    <col min="12799" max="12799" width="6.140625" style="2" bestFit="1" customWidth="1"/>
    <col min="12800" max="12800" width="10" style="2" customWidth="1"/>
    <col min="12801" max="12801" width="9.42578125" style="2" bestFit="1" customWidth="1"/>
    <col min="12802" max="13041" width="9.140625" style="2"/>
    <col min="13042" max="13042" width="29.42578125" style="2" customWidth="1"/>
    <col min="13043" max="13043" width="24.140625" style="2" customWidth="1"/>
    <col min="13044" max="13044" width="13.5703125" style="2" customWidth="1"/>
    <col min="13045" max="13045" width="11.5703125" style="2" customWidth="1"/>
    <col min="13046" max="13046" width="15.7109375" style="2" customWidth="1"/>
    <col min="13047" max="13047" width="16.42578125" style="2" customWidth="1"/>
    <col min="13048" max="13048" width="15.42578125" style="2" customWidth="1"/>
    <col min="13049" max="13049" width="13.7109375" style="2" bestFit="1" customWidth="1"/>
    <col min="13050" max="13050" width="8.85546875" style="2" customWidth="1"/>
    <col min="13051" max="13051" width="12.5703125" style="2" bestFit="1" customWidth="1"/>
    <col min="13052" max="13052" width="8.85546875" style="2" bestFit="1" customWidth="1"/>
    <col min="13053" max="13053" width="15.28515625" style="2" customWidth="1"/>
    <col min="13054" max="13054" width="13.7109375" style="2" bestFit="1" customWidth="1"/>
    <col min="13055" max="13055" width="6.140625" style="2" bestFit="1" customWidth="1"/>
    <col min="13056" max="13056" width="10" style="2" customWidth="1"/>
    <col min="13057" max="13057" width="9.42578125" style="2" bestFit="1" customWidth="1"/>
    <col min="13058" max="13297" width="9.140625" style="2"/>
    <col min="13298" max="13298" width="29.42578125" style="2" customWidth="1"/>
    <col min="13299" max="13299" width="24.140625" style="2" customWidth="1"/>
    <col min="13300" max="13300" width="13.5703125" style="2" customWidth="1"/>
    <col min="13301" max="13301" width="11.5703125" style="2" customWidth="1"/>
    <col min="13302" max="13302" width="15.7109375" style="2" customWidth="1"/>
    <col min="13303" max="13303" width="16.42578125" style="2" customWidth="1"/>
    <col min="13304" max="13304" width="15.42578125" style="2" customWidth="1"/>
    <col min="13305" max="13305" width="13.7109375" style="2" bestFit="1" customWidth="1"/>
    <col min="13306" max="13306" width="8.85546875" style="2" customWidth="1"/>
    <col min="13307" max="13307" width="12.5703125" style="2" bestFit="1" customWidth="1"/>
    <col min="13308" max="13308" width="8.85546875" style="2" bestFit="1" customWidth="1"/>
    <col min="13309" max="13309" width="15.28515625" style="2" customWidth="1"/>
    <col min="13310" max="13310" width="13.7109375" style="2" bestFit="1" customWidth="1"/>
    <col min="13311" max="13311" width="6.140625" style="2" bestFit="1" customWidth="1"/>
    <col min="13312" max="13312" width="10" style="2" customWidth="1"/>
    <col min="13313" max="13313" width="9.42578125" style="2" bestFit="1" customWidth="1"/>
    <col min="13314" max="13553" width="9.140625" style="2"/>
    <col min="13554" max="13554" width="29.42578125" style="2" customWidth="1"/>
    <col min="13555" max="13555" width="24.140625" style="2" customWidth="1"/>
    <col min="13556" max="13556" width="13.5703125" style="2" customWidth="1"/>
    <col min="13557" max="13557" width="11.5703125" style="2" customWidth="1"/>
    <col min="13558" max="13558" width="15.7109375" style="2" customWidth="1"/>
    <col min="13559" max="13559" width="16.42578125" style="2" customWidth="1"/>
    <col min="13560" max="13560" width="15.42578125" style="2" customWidth="1"/>
    <col min="13561" max="13561" width="13.7109375" style="2" bestFit="1" customWidth="1"/>
    <col min="13562" max="13562" width="8.85546875" style="2" customWidth="1"/>
    <col min="13563" max="13563" width="12.5703125" style="2" bestFit="1" customWidth="1"/>
    <col min="13564" max="13564" width="8.85546875" style="2" bestFit="1" customWidth="1"/>
    <col min="13565" max="13565" width="15.28515625" style="2" customWidth="1"/>
    <col min="13566" max="13566" width="13.7109375" style="2" bestFit="1" customWidth="1"/>
    <col min="13567" max="13567" width="6.140625" style="2" bestFit="1" customWidth="1"/>
    <col min="13568" max="13568" width="10" style="2" customWidth="1"/>
    <col min="13569" max="13569" width="9.42578125" style="2" bestFit="1" customWidth="1"/>
    <col min="13570" max="13809" width="9.140625" style="2"/>
    <col min="13810" max="13810" width="29.42578125" style="2" customWidth="1"/>
    <col min="13811" max="13811" width="24.140625" style="2" customWidth="1"/>
    <col min="13812" max="13812" width="13.5703125" style="2" customWidth="1"/>
    <col min="13813" max="13813" width="11.5703125" style="2" customWidth="1"/>
    <col min="13814" max="13814" width="15.7109375" style="2" customWidth="1"/>
    <col min="13815" max="13815" width="16.42578125" style="2" customWidth="1"/>
    <col min="13816" max="13816" width="15.42578125" style="2" customWidth="1"/>
    <col min="13817" max="13817" width="13.7109375" style="2" bestFit="1" customWidth="1"/>
    <col min="13818" max="13818" width="8.85546875" style="2" customWidth="1"/>
    <col min="13819" max="13819" width="12.5703125" style="2" bestFit="1" customWidth="1"/>
    <col min="13820" max="13820" width="8.85546875" style="2" bestFit="1" customWidth="1"/>
    <col min="13821" max="13821" width="15.28515625" style="2" customWidth="1"/>
    <col min="13822" max="13822" width="13.7109375" style="2" bestFit="1" customWidth="1"/>
    <col min="13823" max="13823" width="6.140625" style="2" bestFit="1" customWidth="1"/>
    <col min="13824" max="13824" width="10" style="2" customWidth="1"/>
    <col min="13825" max="13825" width="9.42578125" style="2" bestFit="1" customWidth="1"/>
    <col min="13826" max="14065" width="9.140625" style="2"/>
    <col min="14066" max="14066" width="29.42578125" style="2" customWidth="1"/>
    <col min="14067" max="14067" width="24.140625" style="2" customWidth="1"/>
    <col min="14068" max="14068" width="13.5703125" style="2" customWidth="1"/>
    <col min="14069" max="14069" width="11.5703125" style="2" customWidth="1"/>
    <col min="14070" max="14070" width="15.7109375" style="2" customWidth="1"/>
    <col min="14071" max="14071" width="16.42578125" style="2" customWidth="1"/>
    <col min="14072" max="14072" width="15.42578125" style="2" customWidth="1"/>
    <col min="14073" max="14073" width="13.7109375" style="2" bestFit="1" customWidth="1"/>
    <col min="14074" max="14074" width="8.85546875" style="2" customWidth="1"/>
    <col min="14075" max="14075" width="12.5703125" style="2" bestFit="1" customWidth="1"/>
    <col min="14076" max="14076" width="8.85546875" style="2" bestFit="1" customWidth="1"/>
    <col min="14077" max="14077" width="15.28515625" style="2" customWidth="1"/>
    <col min="14078" max="14078" width="13.7109375" style="2" bestFit="1" customWidth="1"/>
    <col min="14079" max="14079" width="6.140625" style="2" bestFit="1" customWidth="1"/>
    <col min="14080" max="14080" width="10" style="2" customWidth="1"/>
    <col min="14081" max="14081" width="9.42578125" style="2" bestFit="1" customWidth="1"/>
    <col min="14082" max="14321" width="9.140625" style="2"/>
    <col min="14322" max="14322" width="29.42578125" style="2" customWidth="1"/>
    <col min="14323" max="14323" width="24.140625" style="2" customWidth="1"/>
    <col min="14324" max="14324" width="13.5703125" style="2" customWidth="1"/>
    <col min="14325" max="14325" width="11.5703125" style="2" customWidth="1"/>
    <col min="14326" max="14326" width="15.7109375" style="2" customWidth="1"/>
    <col min="14327" max="14327" width="16.42578125" style="2" customWidth="1"/>
    <col min="14328" max="14328" width="15.42578125" style="2" customWidth="1"/>
    <col min="14329" max="14329" width="13.7109375" style="2" bestFit="1" customWidth="1"/>
    <col min="14330" max="14330" width="8.85546875" style="2" customWidth="1"/>
    <col min="14331" max="14331" width="12.5703125" style="2" bestFit="1" customWidth="1"/>
    <col min="14332" max="14332" width="8.85546875" style="2" bestFit="1" customWidth="1"/>
    <col min="14333" max="14333" width="15.28515625" style="2" customWidth="1"/>
    <col min="14334" max="14334" width="13.7109375" style="2" bestFit="1" customWidth="1"/>
    <col min="14335" max="14335" width="6.140625" style="2" bestFit="1" customWidth="1"/>
    <col min="14336" max="14336" width="10" style="2" customWidth="1"/>
    <col min="14337" max="14337" width="9.42578125" style="2" bestFit="1" customWidth="1"/>
    <col min="14338" max="14577" width="9.140625" style="2"/>
    <col min="14578" max="14578" width="29.42578125" style="2" customWidth="1"/>
    <col min="14579" max="14579" width="24.140625" style="2" customWidth="1"/>
    <col min="14580" max="14580" width="13.5703125" style="2" customWidth="1"/>
    <col min="14581" max="14581" width="11.5703125" style="2" customWidth="1"/>
    <col min="14582" max="14582" width="15.7109375" style="2" customWidth="1"/>
    <col min="14583" max="14583" width="16.42578125" style="2" customWidth="1"/>
    <col min="14584" max="14584" width="15.42578125" style="2" customWidth="1"/>
    <col min="14585" max="14585" width="13.7109375" style="2" bestFit="1" customWidth="1"/>
    <col min="14586" max="14586" width="8.85546875" style="2" customWidth="1"/>
    <col min="14587" max="14587" width="12.5703125" style="2" bestFit="1" customWidth="1"/>
    <col min="14588" max="14588" width="8.85546875" style="2" bestFit="1" customWidth="1"/>
    <col min="14589" max="14589" width="15.28515625" style="2" customWidth="1"/>
    <col min="14590" max="14590" width="13.7109375" style="2" bestFit="1" customWidth="1"/>
    <col min="14591" max="14591" width="6.140625" style="2" bestFit="1" customWidth="1"/>
    <col min="14592" max="14592" width="10" style="2" customWidth="1"/>
    <col min="14593" max="14593" width="9.42578125" style="2" bestFit="1" customWidth="1"/>
    <col min="14594" max="14833" width="9.140625" style="2"/>
    <col min="14834" max="14834" width="29.42578125" style="2" customWidth="1"/>
    <col min="14835" max="14835" width="24.140625" style="2" customWidth="1"/>
    <col min="14836" max="14836" width="13.5703125" style="2" customWidth="1"/>
    <col min="14837" max="14837" width="11.5703125" style="2" customWidth="1"/>
    <col min="14838" max="14838" width="15.7109375" style="2" customWidth="1"/>
    <col min="14839" max="14839" width="16.42578125" style="2" customWidth="1"/>
    <col min="14840" max="14840" width="15.42578125" style="2" customWidth="1"/>
    <col min="14841" max="14841" width="13.7109375" style="2" bestFit="1" customWidth="1"/>
    <col min="14842" max="14842" width="8.85546875" style="2" customWidth="1"/>
    <col min="14843" max="14843" width="12.5703125" style="2" bestFit="1" customWidth="1"/>
    <col min="14844" max="14844" width="8.85546875" style="2" bestFit="1" customWidth="1"/>
    <col min="14845" max="14845" width="15.28515625" style="2" customWidth="1"/>
    <col min="14846" max="14846" width="13.7109375" style="2" bestFit="1" customWidth="1"/>
    <col min="14847" max="14847" width="6.140625" style="2" bestFit="1" customWidth="1"/>
    <col min="14848" max="14848" width="10" style="2" customWidth="1"/>
    <col min="14849" max="14849" width="9.42578125" style="2" bestFit="1" customWidth="1"/>
    <col min="14850" max="15089" width="9.140625" style="2"/>
    <col min="15090" max="15090" width="29.42578125" style="2" customWidth="1"/>
    <col min="15091" max="15091" width="24.140625" style="2" customWidth="1"/>
    <col min="15092" max="15092" width="13.5703125" style="2" customWidth="1"/>
    <col min="15093" max="15093" width="11.5703125" style="2" customWidth="1"/>
    <col min="15094" max="15094" width="15.7109375" style="2" customWidth="1"/>
    <col min="15095" max="15095" width="16.42578125" style="2" customWidth="1"/>
    <col min="15096" max="15096" width="15.42578125" style="2" customWidth="1"/>
    <col min="15097" max="15097" width="13.7109375" style="2" bestFit="1" customWidth="1"/>
    <col min="15098" max="15098" width="8.85546875" style="2" customWidth="1"/>
    <col min="15099" max="15099" width="12.5703125" style="2" bestFit="1" customWidth="1"/>
    <col min="15100" max="15100" width="8.85546875" style="2" bestFit="1" customWidth="1"/>
    <col min="15101" max="15101" width="15.28515625" style="2" customWidth="1"/>
    <col min="15102" max="15102" width="13.7109375" style="2" bestFit="1" customWidth="1"/>
    <col min="15103" max="15103" width="6.140625" style="2" bestFit="1" customWidth="1"/>
    <col min="15104" max="15104" width="10" style="2" customWidth="1"/>
    <col min="15105" max="15105" width="9.42578125" style="2" bestFit="1" customWidth="1"/>
    <col min="15106" max="15345" width="9.140625" style="2"/>
    <col min="15346" max="15346" width="29.42578125" style="2" customWidth="1"/>
    <col min="15347" max="15347" width="24.140625" style="2" customWidth="1"/>
    <col min="15348" max="15348" width="13.5703125" style="2" customWidth="1"/>
    <col min="15349" max="15349" width="11.5703125" style="2" customWidth="1"/>
    <col min="15350" max="15350" width="15.7109375" style="2" customWidth="1"/>
    <col min="15351" max="15351" width="16.42578125" style="2" customWidth="1"/>
    <col min="15352" max="15352" width="15.42578125" style="2" customWidth="1"/>
    <col min="15353" max="15353" width="13.7109375" style="2" bestFit="1" customWidth="1"/>
    <col min="15354" max="15354" width="8.85546875" style="2" customWidth="1"/>
    <col min="15355" max="15355" width="12.5703125" style="2" bestFit="1" customWidth="1"/>
    <col min="15356" max="15356" width="8.85546875" style="2" bestFit="1" customWidth="1"/>
    <col min="15357" max="15357" width="15.28515625" style="2" customWidth="1"/>
    <col min="15358" max="15358" width="13.7109375" style="2" bestFit="1" customWidth="1"/>
    <col min="15359" max="15359" width="6.140625" style="2" bestFit="1" customWidth="1"/>
    <col min="15360" max="15360" width="10" style="2" customWidth="1"/>
    <col min="15361" max="15361" width="9.42578125" style="2" bestFit="1" customWidth="1"/>
    <col min="15362" max="15601" width="9.140625" style="2"/>
    <col min="15602" max="15602" width="29.42578125" style="2" customWidth="1"/>
    <col min="15603" max="15603" width="24.140625" style="2" customWidth="1"/>
    <col min="15604" max="15604" width="13.5703125" style="2" customWidth="1"/>
    <col min="15605" max="15605" width="11.5703125" style="2" customWidth="1"/>
    <col min="15606" max="15606" width="15.7109375" style="2" customWidth="1"/>
    <col min="15607" max="15607" width="16.42578125" style="2" customWidth="1"/>
    <col min="15608" max="15608" width="15.42578125" style="2" customWidth="1"/>
    <col min="15609" max="15609" width="13.7109375" style="2" bestFit="1" customWidth="1"/>
    <col min="15610" max="15610" width="8.85546875" style="2" customWidth="1"/>
    <col min="15611" max="15611" width="12.5703125" style="2" bestFit="1" customWidth="1"/>
    <col min="15612" max="15612" width="8.85546875" style="2" bestFit="1" customWidth="1"/>
    <col min="15613" max="15613" width="15.28515625" style="2" customWidth="1"/>
    <col min="15614" max="15614" width="13.7109375" style="2" bestFit="1" customWidth="1"/>
    <col min="15615" max="15615" width="6.140625" style="2" bestFit="1" customWidth="1"/>
    <col min="15616" max="15616" width="10" style="2" customWidth="1"/>
    <col min="15617" max="15617" width="9.42578125" style="2" bestFit="1" customWidth="1"/>
    <col min="15618" max="15857" width="9.140625" style="2"/>
    <col min="15858" max="15858" width="29.42578125" style="2" customWidth="1"/>
    <col min="15859" max="15859" width="24.140625" style="2" customWidth="1"/>
    <col min="15860" max="15860" width="13.5703125" style="2" customWidth="1"/>
    <col min="15861" max="15861" width="11.5703125" style="2" customWidth="1"/>
    <col min="15862" max="15862" width="15.7109375" style="2" customWidth="1"/>
    <col min="15863" max="15863" width="16.42578125" style="2" customWidth="1"/>
    <col min="15864" max="15864" width="15.42578125" style="2" customWidth="1"/>
    <col min="15865" max="15865" width="13.7109375" style="2" bestFit="1" customWidth="1"/>
    <col min="15866" max="15866" width="8.85546875" style="2" customWidth="1"/>
    <col min="15867" max="15867" width="12.5703125" style="2" bestFit="1" customWidth="1"/>
    <col min="15868" max="15868" width="8.85546875" style="2" bestFit="1" customWidth="1"/>
    <col min="15869" max="15869" width="15.28515625" style="2" customWidth="1"/>
    <col min="15870" max="15870" width="13.7109375" style="2" bestFit="1" customWidth="1"/>
    <col min="15871" max="15871" width="6.140625" style="2" bestFit="1" customWidth="1"/>
    <col min="15872" max="15872" width="10" style="2" customWidth="1"/>
    <col min="15873" max="15873" width="9.42578125" style="2" bestFit="1" customWidth="1"/>
    <col min="15874" max="16113" width="9.140625" style="2"/>
    <col min="16114" max="16114" width="29.42578125" style="2" customWidth="1"/>
    <col min="16115" max="16115" width="24.140625" style="2" customWidth="1"/>
    <col min="16116" max="16116" width="13.5703125" style="2" customWidth="1"/>
    <col min="16117" max="16117" width="11.5703125" style="2" customWidth="1"/>
    <col min="16118" max="16118" width="15.7109375" style="2" customWidth="1"/>
    <col min="16119" max="16119" width="16.42578125" style="2" customWidth="1"/>
    <col min="16120" max="16120" width="15.42578125" style="2" customWidth="1"/>
    <col min="16121" max="16121" width="13.7109375" style="2" bestFit="1" customWidth="1"/>
    <col min="16122" max="16122" width="8.85546875" style="2" customWidth="1"/>
    <col min="16123" max="16123" width="12.5703125" style="2" bestFit="1" customWidth="1"/>
    <col min="16124" max="16124" width="8.85546875" style="2" bestFit="1" customWidth="1"/>
    <col min="16125" max="16125" width="15.28515625" style="2" customWidth="1"/>
    <col min="16126" max="16126" width="13.7109375" style="2" bestFit="1" customWidth="1"/>
    <col min="16127" max="16127" width="6.140625" style="2" bestFit="1" customWidth="1"/>
    <col min="16128" max="16128" width="10" style="2" customWidth="1"/>
    <col min="16129" max="16129" width="9.42578125" style="2" bestFit="1" customWidth="1"/>
    <col min="16130" max="16130" width="9.140625" style="2" customWidth="1"/>
    <col min="16131" max="16383" width="9.140625" style="2"/>
    <col min="16384" max="16384" width="9.140625" style="2" customWidth="1"/>
  </cols>
  <sheetData>
    <row r="1" spans="1:6" x14ac:dyDescent="0.25">
      <c r="A1" s="46"/>
      <c r="B1" s="46" t="s">
        <v>404</v>
      </c>
      <c r="C1" s="46"/>
      <c r="D1" s="47"/>
      <c r="E1" s="46"/>
      <c r="F1" s="46"/>
    </row>
    <row r="2" spans="1:6" x14ac:dyDescent="0.25">
      <c r="A2" s="48"/>
      <c r="B2" s="48"/>
      <c r="C2" s="48"/>
      <c r="D2" s="49"/>
      <c r="E2" s="48"/>
      <c r="F2" s="48"/>
    </row>
    <row r="3" spans="1:6" ht="15" customHeight="1" x14ac:dyDescent="0.25">
      <c r="A3" s="215" t="s">
        <v>0</v>
      </c>
      <c r="B3" s="215" t="s">
        <v>411</v>
      </c>
      <c r="C3" s="215" t="s">
        <v>511</v>
      </c>
      <c r="D3" s="215" t="s">
        <v>401</v>
      </c>
      <c r="E3" s="215" t="s">
        <v>402</v>
      </c>
      <c r="F3" s="215" t="s">
        <v>403</v>
      </c>
    </row>
    <row r="4" spans="1:6" x14ac:dyDescent="0.25">
      <c r="A4" s="215"/>
      <c r="B4" s="215"/>
      <c r="C4" s="215"/>
      <c r="D4" s="215"/>
      <c r="E4" s="215"/>
      <c r="F4" s="215"/>
    </row>
    <row r="5" spans="1:6" ht="45" customHeight="1" x14ac:dyDescent="0.25">
      <c r="A5" s="215"/>
      <c r="B5" s="215"/>
      <c r="C5" s="215"/>
      <c r="D5" s="215"/>
      <c r="E5" s="215"/>
      <c r="F5" s="215"/>
    </row>
    <row r="6" spans="1:6" ht="21.75" customHeight="1" x14ac:dyDescent="0.25">
      <c r="A6" s="106">
        <v>1</v>
      </c>
      <c r="B6" s="106">
        <v>2</v>
      </c>
      <c r="C6" s="106">
        <v>3</v>
      </c>
      <c r="D6" s="106">
        <v>4</v>
      </c>
      <c r="E6" s="106">
        <v>5</v>
      </c>
      <c r="F6" s="106">
        <v>6</v>
      </c>
    </row>
    <row r="7" spans="1:6" s="14" customFormat="1" ht="36.75" customHeight="1" x14ac:dyDescent="0.2">
      <c r="A7" s="193" t="s">
        <v>2</v>
      </c>
      <c r="B7" s="194"/>
      <c r="C7" s="57">
        <f>SUM(C8+C120+C136+C142+C156+C160+C162)</f>
        <v>278475176.33600003</v>
      </c>
      <c r="D7" s="57">
        <f>SUM(D8+D120+D136+D142+D156+D160+D162)</f>
        <v>60818703.681999996</v>
      </c>
      <c r="E7" s="57">
        <f t="shared" ref="E7" si="0">SUM(E8+E120+E136+E142+E156+E160+E162)</f>
        <v>5004301.0779999997</v>
      </c>
      <c r="F7" s="58"/>
    </row>
    <row r="8" spans="1:6" ht="42" customHeight="1" x14ac:dyDescent="0.25">
      <c r="A8" s="191" t="s">
        <v>3</v>
      </c>
      <c r="B8" s="192"/>
      <c r="C8" s="66">
        <f>SUM(C9+C24+C47+C61+C65+C76+C81+C105+C106+C119)</f>
        <v>192534373.33600003</v>
      </c>
      <c r="D8" s="66">
        <f>SUM(D9+D24+D47+D61+D65+D76+D81+D105+D106+D119)</f>
        <v>24110977.982000001</v>
      </c>
      <c r="E8" s="66">
        <f>SUM(E9:E119)</f>
        <v>0</v>
      </c>
      <c r="F8" s="73"/>
    </row>
    <row r="9" spans="1:6" ht="37.9" customHeight="1" x14ac:dyDescent="0.25">
      <c r="A9" s="203" t="s">
        <v>4</v>
      </c>
      <c r="B9" s="108" t="s">
        <v>603</v>
      </c>
      <c r="C9" s="162">
        <f>SUM(C10:C23)</f>
        <v>11471152.847999997</v>
      </c>
      <c r="D9" s="163">
        <f>D11+D16+D13</f>
        <v>4942354.71</v>
      </c>
      <c r="E9" s="163">
        <f>E11+E16+E13</f>
        <v>0</v>
      </c>
      <c r="F9" s="99"/>
    </row>
    <row r="10" spans="1:6" ht="19.149999999999999" customHeight="1" x14ac:dyDescent="0.25">
      <c r="A10" s="203"/>
      <c r="B10" s="99" t="s">
        <v>216</v>
      </c>
      <c r="C10" s="118">
        <v>3145417.8</v>
      </c>
      <c r="D10" s="114">
        <v>0</v>
      </c>
      <c r="E10" s="115">
        <v>0</v>
      </c>
      <c r="F10" s="111" t="s">
        <v>604</v>
      </c>
    </row>
    <row r="11" spans="1:6" ht="287.45" customHeight="1" x14ac:dyDescent="0.25">
      <c r="A11" s="203"/>
      <c r="B11" s="164" t="s">
        <v>217</v>
      </c>
      <c r="C11" s="118">
        <v>1813552.7999999998</v>
      </c>
      <c r="D11" s="114">
        <v>3167592.1</v>
      </c>
      <c r="E11" s="120">
        <v>0</v>
      </c>
      <c r="F11" s="111" t="s">
        <v>518</v>
      </c>
    </row>
    <row r="12" spans="1:6" ht="25.5" x14ac:dyDescent="0.25">
      <c r="A12" s="203"/>
      <c r="B12" s="165" t="s">
        <v>227</v>
      </c>
      <c r="C12" s="118">
        <v>238007.52000000002</v>
      </c>
      <c r="D12" s="114">
        <v>231356.81</v>
      </c>
      <c r="E12" s="115">
        <v>0</v>
      </c>
      <c r="F12" s="111" t="s">
        <v>519</v>
      </c>
    </row>
    <row r="13" spans="1:6" ht="42" customHeight="1" x14ac:dyDescent="0.25">
      <c r="A13" s="203"/>
      <c r="B13" s="133" t="s">
        <v>218</v>
      </c>
      <c r="C13" s="118">
        <v>3182560.8</v>
      </c>
      <c r="D13" s="114">
        <v>1679784.84</v>
      </c>
      <c r="E13" s="115">
        <v>0</v>
      </c>
      <c r="F13" s="111" t="s">
        <v>520</v>
      </c>
    </row>
    <row r="14" spans="1:6" ht="33" hidden="1" customHeight="1" x14ac:dyDescent="0.25">
      <c r="A14" s="203"/>
      <c r="B14" s="133" t="s">
        <v>219</v>
      </c>
      <c r="C14" s="118">
        <v>276718.94399999996</v>
      </c>
      <c r="D14" s="114">
        <v>0</v>
      </c>
      <c r="E14" s="115">
        <v>0</v>
      </c>
      <c r="F14" s="111" t="s">
        <v>604</v>
      </c>
    </row>
    <row r="15" spans="1:6" ht="18" hidden="1" customHeight="1" x14ac:dyDescent="0.25">
      <c r="A15" s="203"/>
      <c r="B15" s="133" t="s">
        <v>220</v>
      </c>
      <c r="C15" s="118">
        <v>382518</v>
      </c>
      <c r="D15" s="114">
        <v>0</v>
      </c>
      <c r="E15" s="115">
        <v>0</v>
      </c>
      <c r="F15" s="111" t="s">
        <v>604</v>
      </c>
    </row>
    <row r="16" spans="1:6" ht="25.15" customHeight="1" x14ac:dyDescent="0.25">
      <c r="A16" s="203"/>
      <c r="B16" s="133" t="s">
        <v>221</v>
      </c>
      <c r="C16" s="118">
        <v>272736</v>
      </c>
      <c r="D16" s="114">
        <v>94977.77</v>
      </c>
      <c r="E16" s="115">
        <v>0</v>
      </c>
      <c r="F16" s="111" t="s">
        <v>521</v>
      </c>
    </row>
    <row r="17" spans="1:6" ht="31.9" hidden="1" customHeight="1" x14ac:dyDescent="0.25">
      <c r="A17" s="203"/>
      <c r="B17" s="133" t="s">
        <v>222</v>
      </c>
      <c r="C17" s="118">
        <v>1198440</v>
      </c>
      <c r="D17" s="114">
        <v>0</v>
      </c>
      <c r="E17" s="115">
        <v>0</v>
      </c>
      <c r="F17" s="111" t="s">
        <v>604</v>
      </c>
    </row>
    <row r="18" spans="1:6" ht="12" hidden="1" customHeight="1" x14ac:dyDescent="0.25">
      <c r="A18" s="203"/>
      <c r="B18" s="133" t="s">
        <v>221</v>
      </c>
      <c r="C18" s="118">
        <v>125280</v>
      </c>
      <c r="D18" s="114">
        <v>0</v>
      </c>
      <c r="E18" s="115">
        <v>0</v>
      </c>
      <c r="F18" s="111" t="s">
        <v>604</v>
      </c>
    </row>
    <row r="19" spans="1:6" ht="12" hidden="1" customHeight="1" x14ac:dyDescent="0.25">
      <c r="A19" s="203"/>
      <c r="B19" s="133" t="s">
        <v>223</v>
      </c>
      <c r="C19" s="118">
        <v>179820</v>
      </c>
      <c r="D19" s="114">
        <v>0</v>
      </c>
      <c r="E19" s="115">
        <v>0</v>
      </c>
      <c r="F19" s="111" t="s">
        <v>604</v>
      </c>
    </row>
    <row r="20" spans="1:6" ht="12" hidden="1" customHeight="1" x14ac:dyDescent="0.25">
      <c r="A20" s="203"/>
      <c r="B20" s="133" t="s">
        <v>224</v>
      </c>
      <c r="C20" s="118">
        <v>125280</v>
      </c>
      <c r="D20" s="114">
        <v>0</v>
      </c>
      <c r="E20" s="115">
        <v>0</v>
      </c>
      <c r="F20" s="111" t="s">
        <v>604</v>
      </c>
    </row>
    <row r="21" spans="1:6" ht="12" hidden="1" customHeight="1" x14ac:dyDescent="0.25">
      <c r="A21" s="203"/>
      <c r="B21" s="133" t="s">
        <v>225</v>
      </c>
      <c r="C21" s="118">
        <v>87480</v>
      </c>
      <c r="D21" s="114">
        <v>0</v>
      </c>
      <c r="E21" s="115">
        <v>0</v>
      </c>
      <c r="F21" s="111" t="s">
        <v>604</v>
      </c>
    </row>
    <row r="22" spans="1:6" hidden="1" x14ac:dyDescent="0.25">
      <c r="A22" s="203"/>
      <c r="B22" s="133" t="s">
        <v>226</v>
      </c>
      <c r="C22" s="118">
        <v>131760</v>
      </c>
      <c r="D22" s="114">
        <v>0</v>
      </c>
      <c r="E22" s="115">
        <v>0</v>
      </c>
      <c r="F22" s="111" t="s">
        <v>604</v>
      </c>
    </row>
    <row r="23" spans="1:6" hidden="1" x14ac:dyDescent="0.25">
      <c r="A23" s="203"/>
      <c r="B23" s="133" t="s">
        <v>228</v>
      </c>
      <c r="C23" s="118">
        <v>311580.984</v>
      </c>
      <c r="D23" s="114">
        <v>0</v>
      </c>
      <c r="E23" s="115">
        <v>0</v>
      </c>
      <c r="F23" s="111" t="s">
        <v>604</v>
      </c>
    </row>
    <row r="24" spans="1:6" ht="103.5" customHeight="1" x14ac:dyDescent="0.25">
      <c r="A24" s="207" t="s">
        <v>5</v>
      </c>
      <c r="B24" s="108" t="s">
        <v>603</v>
      </c>
      <c r="C24" s="127">
        <f>SUM(C25:C46)</f>
        <v>9599380.175999999</v>
      </c>
      <c r="D24" s="110">
        <f>SUM(D25:D46)</f>
        <v>4570486.99</v>
      </c>
      <c r="E24" s="110">
        <f>SUM(E25:E46)</f>
        <v>0</v>
      </c>
      <c r="F24" s="111" t="s">
        <v>605</v>
      </c>
    </row>
    <row r="25" spans="1:6" ht="28.5" customHeight="1" x14ac:dyDescent="0.25">
      <c r="A25" s="208"/>
      <c r="B25" s="59" t="s">
        <v>229</v>
      </c>
      <c r="C25" s="131">
        <v>689700</v>
      </c>
      <c r="D25" s="114">
        <v>243963</v>
      </c>
      <c r="E25" s="115">
        <v>0</v>
      </c>
      <c r="F25" s="111" t="s">
        <v>595</v>
      </c>
    </row>
    <row r="26" spans="1:6" ht="21.75" hidden="1" customHeight="1" x14ac:dyDescent="0.25">
      <c r="A26" s="208"/>
      <c r="B26" s="60" t="s">
        <v>231</v>
      </c>
      <c r="C26" s="131">
        <v>759492</v>
      </c>
      <c r="D26" s="114">
        <v>0</v>
      </c>
      <c r="E26" s="115">
        <v>0</v>
      </c>
      <c r="F26" s="111" t="s">
        <v>604</v>
      </c>
    </row>
    <row r="27" spans="1:6" ht="22.5" hidden="1" customHeight="1" x14ac:dyDescent="0.25">
      <c r="A27" s="208"/>
      <c r="B27" s="60" t="s">
        <v>232</v>
      </c>
      <c r="C27" s="131">
        <v>594000</v>
      </c>
      <c r="D27" s="114">
        <v>0</v>
      </c>
      <c r="E27" s="115">
        <v>0</v>
      </c>
      <c r="F27" s="111" t="s">
        <v>604</v>
      </c>
    </row>
    <row r="28" spans="1:6" ht="16.5" customHeight="1" x14ac:dyDescent="0.25">
      <c r="A28" s="208"/>
      <c r="B28" s="60" t="s">
        <v>233</v>
      </c>
      <c r="C28" s="131">
        <v>648000</v>
      </c>
      <c r="D28" s="114">
        <v>46650.05</v>
      </c>
      <c r="E28" s="115">
        <v>0</v>
      </c>
      <c r="F28" s="166" t="s">
        <v>594</v>
      </c>
    </row>
    <row r="29" spans="1:6" ht="94.15" hidden="1" customHeight="1" x14ac:dyDescent="0.25">
      <c r="A29" s="208"/>
      <c r="B29" s="61" t="s">
        <v>234</v>
      </c>
      <c r="C29" s="131">
        <v>302828.39999999997</v>
      </c>
      <c r="D29" s="114">
        <v>0</v>
      </c>
      <c r="E29" s="115">
        <v>0</v>
      </c>
      <c r="F29" s="111" t="s">
        <v>604</v>
      </c>
    </row>
    <row r="30" spans="1:6" ht="51" hidden="1" customHeight="1" x14ac:dyDescent="0.25">
      <c r="A30" s="208"/>
      <c r="B30" s="62" t="s">
        <v>235</v>
      </c>
      <c r="C30" s="131">
        <v>334800</v>
      </c>
      <c r="D30" s="114">
        <v>0</v>
      </c>
      <c r="E30" s="115">
        <v>0</v>
      </c>
      <c r="F30" s="111" t="s">
        <v>604</v>
      </c>
    </row>
    <row r="31" spans="1:6" ht="108.6" customHeight="1" x14ac:dyDescent="0.25">
      <c r="A31" s="208"/>
      <c r="B31" s="167" t="s">
        <v>230</v>
      </c>
      <c r="C31" s="131">
        <v>511632</v>
      </c>
      <c r="D31" s="114">
        <v>689834.87</v>
      </c>
      <c r="E31" s="120">
        <v>0</v>
      </c>
      <c r="F31" s="111" t="s">
        <v>522</v>
      </c>
    </row>
    <row r="32" spans="1:6" ht="15.75" hidden="1" customHeight="1" x14ac:dyDescent="0.25">
      <c r="A32" s="208"/>
      <c r="B32" s="167" t="s">
        <v>236</v>
      </c>
      <c r="C32" s="131">
        <v>334800</v>
      </c>
      <c r="D32" s="114">
        <v>0</v>
      </c>
      <c r="E32" s="115">
        <v>0</v>
      </c>
      <c r="F32" s="111" t="s">
        <v>604</v>
      </c>
    </row>
    <row r="33" spans="1:6" ht="19.899999999999999" hidden="1" customHeight="1" x14ac:dyDescent="0.25">
      <c r="A33" s="208"/>
      <c r="B33" s="167" t="s">
        <v>237</v>
      </c>
      <c r="C33" s="131">
        <v>406620</v>
      </c>
      <c r="D33" s="114">
        <v>0</v>
      </c>
      <c r="E33" s="115">
        <v>0</v>
      </c>
      <c r="F33" s="111" t="s">
        <v>604</v>
      </c>
    </row>
    <row r="34" spans="1:6" ht="36" customHeight="1" x14ac:dyDescent="0.25">
      <c r="A34" s="208"/>
      <c r="B34" s="168" t="s">
        <v>240</v>
      </c>
      <c r="C34" s="131">
        <v>358560</v>
      </c>
      <c r="D34" s="114">
        <v>0</v>
      </c>
      <c r="E34" s="115">
        <v>0</v>
      </c>
      <c r="F34" s="111" t="s">
        <v>525</v>
      </c>
    </row>
    <row r="35" spans="1:6" ht="39.75" customHeight="1" x14ac:dyDescent="0.25">
      <c r="A35" s="208"/>
      <c r="B35" s="168" t="s">
        <v>242</v>
      </c>
      <c r="C35" s="131">
        <v>616140</v>
      </c>
      <c r="D35" s="114">
        <v>81842.58</v>
      </c>
      <c r="E35" s="115">
        <v>0</v>
      </c>
      <c r="F35" s="111" t="s">
        <v>597</v>
      </c>
    </row>
    <row r="36" spans="1:6" ht="38.25" customHeight="1" x14ac:dyDescent="0.25">
      <c r="A36" s="208"/>
      <c r="B36" s="168" t="s">
        <v>238</v>
      </c>
      <c r="C36" s="131">
        <v>358560</v>
      </c>
      <c r="D36" s="114">
        <v>0</v>
      </c>
      <c r="E36" s="115">
        <v>0</v>
      </c>
      <c r="F36" s="111" t="s">
        <v>596</v>
      </c>
    </row>
    <row r="37" spans="1:6" ht="200.45" hidden="1" customHeight="1" x14ac:dyDescent="0.25">
      <c r="A37" s="208"/>
      <c r="B37" s="167" t="s">
        <v>244</v>
      </c>
      <c r="C37" s="131">
        <v>737772</v>
      </c>
      <c r="D37" s="114">
        <v>0</v>
      </c>
      <c r="E37" s="120">
        <v>0</v>
      </c>
      <c r="F37" s="111" t="s">
        <v>604</v>
      </c>
    </row>
    <row r="38" spans="1:6" ht="190.9" customHeight="1" x14ac:dyDescent="0.25">
      <c r="A38" s="208"/>
      <c r="B38" s="167" t="s">
        <v>243</v>
      </c>
      <c r="C38" s="131">
        <v>98556</v>
      </c>
      <c r="D38" s="114">
        <v>497010.3</v>
      </c>
      <c r="E38" s="120">
        <v>0</v>
      </c>
      <c r="F38" s="111" t="s">
        <v>523</v>
      </c>
    </row>
    <row r="39" spans="1:6" ht="29.45" customHeight="1" x14ac:dyDescent="0.25">
      <c r="A39" s="208"/>
      <c r="B39" s="59" t="s">
        <v>239</v>
      </c>
      <c r="C39" s="131">
        <v>648000</v>
      </c>
      <c r="D39" s="114">
        <v>25423.38</v>
      </c>
      <c r="E39" s="115">
        <v>0</v>
      </c>
      <c r="F39" s="166" t="s">
        <v>524</v>
      </c>
    </row>
    <row r="40" spans="1:6" ht="169.9" customHeight="1" x14ac:dyDescent="0.25">
      <c r="A40" s="208"/>
      <c r="B40" s="169" t="s">
        <v>241</v>
      </c>
      <c r="C40" s="131">
        <v>343440</v>
      </c>
      <c r="D40" s="114">
        <v>2428037.89</v>
      </c>
      <c r="E40" s="115">
        <v>0</v>
      </c>
      <c r="F40" s="111" t="s">
        <v>526</v>
      </c>
    </row>
    <row r="41" spans="1:6" ht="60.6" hidden="1" customHeight="1" x14ac:dyDescent="0.25">
      <c r="A41" s="208"/>
      <c r="B41" s="59" t="s">
        <v>245</v>
      </c>
      <c r="C41" s="131">
        <v>678165.12</v>
      </c>
      <c r="D41" s="114">
        <v>0</v>
      </c>
      <c r="E41" s="115">
        <v>0</v>
      </c>
      <c r="F41" s="111" t="s">
        <v>604</v>
      </c>
    </row>
    <row r="42" spans="1:6" ht="39" customHeight="1" x14ac:dyDescent="0.25">
      <c r="A42" s="208"/>
      <c r="B42" s="60" t="s">
        <v>246</v>
      </c>
      <c r="C42" s="131">
        <v>571198.65599999996</v>
      </c>
      <c r="D42" s="114">
        <v>53423.28</v>
      </c>
      <c r="E42" s="115">
        <v>0</v>
      </c>
      <c r="F42" s="111" t="s">
        <v>527</v>
      </c>
    </row>
    <row r="43" spans="1:6" ht="49.15" customHeight="1" x14ac:dyDescent="0.25">
      <c r="A43" s="208"/>
      <c r="B43" s="170" t="s">
        <v>247</v>
      </c>
      <c r="C43" s="131">
        <v>266292</v>
      </c>
      <c r="D43" s="114">
        <v>504301.64</v>
      </c>
      <c r="E43" s="115">
        <v>0</v>
      </c>
      <c r="F43" s="111" t="s">
        <v>528</v>
      </c>
    </row>
    <row r="44" spans="1:6" ht="89.25" hidden="1" x14ac:dyDescent="0.25">
      <c r="A44" s="208"/>
      <c r="B44" s="59" t="s">
        <v>248</v>
      </c>
      <c r="C44" s="131">
        <v>70104</v>
      </c>
      <c r="D44" s="114">
        <v>0</v>
      </c>
      <c r="E44" s="115">
        <v>0</v>
      </c>
      <c r="F44" s="111" t="s">
        <v>604</v>
      </c>
    </row>
    <row r="45" spans="1:6" hidden="1" x14ac:dyDescent="0.25">
      <c r="A45" s="208"/>
      <c r="B45" s="59" t="s">
        <v>249</v>
      </c>
      <c r="C45" s="131">
        <v>126840</v>
      </c>
      <c r="D45" s="114">
        <v>0</v>
      </c>
      <c r="E45" s="115">
        <v>0</v>
      </c>
      <c r="F45" s="111" t="s">
        <v>604</v>
      </c>
    </row>
    <row r="46" spans="1:6" ht="107.25" hidden="1" customHeight="1" x14ac:dyDescent="0.25">
      <c r="A46" s="209"/>
      <c r="B46" s="59" t="s">
        <v>250</v>
      </c>
      <c r="C46" s="131">
        <v>143880</v>
      </c>
      <c r="D46" s="114">
        <v>0</v>
      </c>
      <c r="E46" s="115">
        <v>0</v>
      </c>
      <c r="F46" s="111" t="s">
        <v>604</v>
      </c>
    </row>
    <row r="47" spans="1:6" ht="60.6" customHeight="1" x14ac:dyDescent="0.25">
      <c r="A47" s="204" t="s">
        <v>6</v>
      </c>
      <c r="B47" s="108" t="s">
        <v>603</v>
      </c>
      <c r="C47" s="127">
        <f>SUM(C48:C60)</f>
        <v>12212342.880000001</v>
      </c>
      <c r="D47" s="110">
        <f>SUM(D48:D60)</f>
        <v>12567872.92</v>
      </c>
      <c r="E47" s="110">
        <f>SUM(E48:E60)</f>
        <v>0</v>
      </c>
      <c r="F47" s="99"/>
    </row>
    <row r="48" spans="1:6" ht="16.5" hidden="1" customHeight="1" x14ac:dyDescent="0.25">
      <c r="A48" s="205"/>
      <c r="B48" s="59" t="s">
        <v>251</v>
      </c>
      <c r="C48" s="131">
        <v>313344</v>
      </c>
      <c r="D48" s="114">
        <v>0</v>
      </c>
      <c r="E48" s="115">
        <v>0</v>
      </c>
      <c r="F48" s="111" t="s">
        <v>604</v>
      </c>
    </row>
    <row r="49" spans="1:6" ht="16.5" hidden="1" customHeight="1" x14ac:dyDescent="0.25">
      <c r="A49" s="205"/>
      <c r="B49" s="60" t="s">
        <v>252</v>
      </c>
      <c r="C49" s="131">
        <v>291060</v>
      </c>
      <c r="D49" s="114">
        <v>0</v>
      </c>
      <c r="E49" s="115">
        <v>0</v>
      </c>
      <c r="F49" s="111" t="s">
        <v>604</v>
      </c>
    </row>
    <row r="50" spans="1:6" ht="89.25" hidden="1" customHeight="1" x14ac:dyDescent="0.25">
      <c r="A50" s="205"/>
      <c r="B50" s="60" t="s">
        <v>253</v>
      </c>
      <c r="C50" s="131">
        <v>3674378.4</v>
      </c>
      <c r="D50" s="114">
        <v>0</v>
      </c>
      <c r="E50" s="115">
        <v>0</v>
      </c>
      <c r="F50" s="111" t="s">
        <v>604</v>
      </c>
    </row>
    <row r="51" spans="1:6" ht="22.5" hidden="1" customHeight="1" x14ac:dyDescent="0.25">
      <c r="A51" s="205"/>
      <c r="B51" s="60" t="s">
        <v>254</v>
      </c>
      <c r="C51" s="131">
        <v>361800</v>
      </c>
      <c r="D51" s="114">
        <v>0</v>
      </c>
      <c r="E51" s="115">
        <v>0</v>
      </c>
      <c r="F51" s="111" t="s">
        <v>604</v>
      </c>
    </row>
    <row r="52" spans="1:6" ht="41.25" customHeight="1" x14ac:dyDescent="0.25">
      <c r="A52" s="205"/>
      <c r="B52" s="60" t="s">
        <v>255</v>
      </c>
      <c r="C52" s="131">
        <v>197100</v>
      </c>
      <c r="D52" s="114">
        <v>0</v>
      </c>
      <c r="E52" s="115">
        <v>0</v>
      </c>
      <c r="F52" s="111" t="s">
        <v>529</v>
      </c>
    </row>
    <row r="53" spans="1:6" ht="54" customHeight="1" x14ac:dyDescent="0.25">
      <c r="A53" s="205"/>
      <c r="B53" s="171" t="s">
        <v>256</v>
      </c>
      <c r="C53" s="131">
        <v>329400</v>
      </c>
      <c r="D53" s="114">
        <v>607561</v>
      </c>
      <c r="E53" s="120">
        <v>0</v>
      </c>
      <c r="F53" s="111" t="s">
        <v>530</v>
      </c>
    </row>
    <row r="54" spans="1:6" ht="213" customHeight="1" x14ac:dyDescent="0.25">
      <c r="A54" s="205"/>
      <c r="B54" s="62" t="s">
        <v>257</v>
      </c>
      <c r="C54" s="127">
        <v>4106340</v>
      </c>
      <c r="D54" s="128">
        <v>11951969.539999999</v>
      </c>
      <c r="E54" s="172">
        <v>0</v>
      </c>
      <c r="F54" s="111" t="s">
        <v>531</v>
      </c>
    </row>
    <row r="55" spans="1:6" ht="62.25" hidden="1" customHeight="1" x14ac:dyDescent="0.25">
      <c r="A55" s="205"/>
      <c r="B55" s="173" t="s">
        <v>258</v>
      </c>
      <c r="C55" s="118">
        <v>622338</v>
      </c>
      <c r="D55" s="114"/>
      <c r="E55" s="115">
        <v>0</v>
      </c>
      <c r="F55" s="111" t="s">
        <v>604</v>
      </c>
    </row>
    <row r="56" spans="1:6" ht="28.5" hidden="1" customHeight="1" x14ac:dyDescent="0.25">
      <c r="A56" s="205"/>
      <c r="B56" s="173" t="s">
        <v>259</v>
      </c>
      <c r="C56" s="118">
        <v>145533.01200000002</v>
      </c>
      <c r="D56" s="114"/>
      <c r="E56" s="115">
        <v>0</v>
      </c>
      <c r="F56" s="111" t="s">
        <v>604</v>
      </c>
    </row>
    <row r="57" spans="1:6" ht="40.15" customHeight="1" x14ac:dyDescent="0.25">
      <c r="A57" s="205"/>
      <c r="B57" s="173" t="s">
        <v>260</v>
      </c>
      <c r="C57" s="118">
        <v>50201.567999999999</v>
      </c>
      <c r="D57" s="114">
        <v>8342.3799999999992</v>
      </c>
      <c r="E57" s="115">
        <v>0</v>
      </c>
      <c r="F57" s="111" t="s">
        <v>532</v>
      </c>
    </row>
    <row r="58" spans="1:6" ht="12" hidden="1" customHeight="1" x14ac:dyDescent="0.25">
      <c r="A58" s="205"/>
      <c r="B58" s="173" t="s">
        <v>261</v>
      </c>
      <c r="C58" s="118">
        <v>74205.899999999994</v>
      </c>
      <c r="D58" s="114">
        <v>0</v>
      </c>
      <c r="E58" s="115">
        <v>0</v>
      </c>
      <c r="F58" s="111" t="s">
        <v>604</v>
      </c>
    </row>
    <row r="59" spans="1:6" ht="12" hidden="1" customHeight="1" x14ac:dyDescent="0.25">
      <c r="A59" s="205"/>
      <c r="B59" s="174" t="s">
        <v>262</v>
      </c>
      <c r="C59" s="118">
        <v>1950726</v>
      </c>
      <c r="D59" s="114">
        <v>0</v>
      </c>
      <c r="E59" s="115">
        <v>0</v>
      </c>
      <c r="F59" s="111" t="s">
        <v>604</v>
      </c>
    </row>
    <row r="60" spans="1:6" ht="84.6" hidden="1" customHeight="1" x14ac:dyDescent="0.25">
      <c r="A60" s="206"/>
      <c r="B60" s="174" t="s">
        <v>263</v>
      </c>
      <c r="C60" s="118">
        <v>95916</v>
      </c>
      <c r="D60" s="114">
        <v>0</v>
      </c>
      <c r="E60" s="115">
        <v>0</v>
      </c>
      <c r="F60" s="111" t="s">
        <v>604</v>
      </c>
    </row>
    <row r="61" spans="1:6" ht="56.45" customHeight="1" x14ac:dyDescent="0.25">
      <c r="A61" s="204" t="s">
        <v>7</v>
      </c>
      <c r="B61" s="108" t="s">
        <v>603</v>
      </c>
      <c r="C61" s="127">
        <f>SUM(C62:C64)</f>
        <v>5628991.6560000004</v>
      </c>
      <c r="D61" s="128">
        <f>SUM(D62:D64)</f>
        <v>0</v>
      </c>
      <c r="E61" s="128">
        <f>SUM(E62:E64)</f>
        <v>0</v>
      </c>
      <c r="F61" s="111"/>
    </row>
    <row r="62" spans="1:6" ht="63.75" hidden="1" x14ac:dyDescent="0.25">
      <c r="A62" s="205"/>
      <c r="B62" s="133" t="s">
        <v>264</v>
      </c>
      <c r="C62" s="131">
        <v>1024777.1040000001</v>
      </c>
      <c r="D62" s="114">
        <v>0</v>
      </c>
      <c r="E62" s="115">
        <v>0</v>
      </c>
      <c r="F62" s="111" t="s">
        <v>604</v>
      </c>
    </row>
    <row r="63" spans="1:6" ht="14.45" hidden="1" customHeight="1" x14ac:dyDescent="0.25">
      <c r="A63" s="205"/>
      <c r="B63" s="133" t="s">
        <v>265</v>
      </c>
      <c r="C63" s="131">
        <v>3683124</v>
      </c>
      <c r="D63" s="114">
        <v>0</v>
      </c>
      <c r="E63" s="115">
        <v>0</v>
      </c>
      <c r="F63" s="111" t="s">
        <v>604</v>
      </c>
    </row>
    <row r="64" spans="1:6" ht="11.25" customHeight="1" x14ac:dyDescent="0.25">
      <c r="A64" s="206"/>
      <c r="B64" s="121" t="s">
        <v>266</v>
      </c>
      <c r="C64" s="131">
        <v>921090.55199999991</v>
      </c>
      <c r="D64" s="114">
        <v>0</v>
      </c>
      <c r="E64" s="115">
        <v>0</v>
      </c>
      <c r="F64" s="111" t="s">
        <v>604</v>
      </c>
    </row>
    <row r="65" spans="1:6" ht="124.5" customHeight="1" x14ac:dyDescent="0.25">
      <c r="A65" s="204" t="s">
        <v>8</v>
      </c>
      <c r="B65" s="108" t="s">
        <v>603</v>
      </c>
      <c r="C65" s="127">
        <f>SUM(C66:C75)</f>
        <v>5280700.0079999994</v>
      </c>
      <c r="D65" s="110">
        <f>607151+81642.14</f>
        <v>688793.14</v>
      </c>
      <c r="E65" s="110">
        <v>0</v>
      </c>
      <c r="F65" s="212" t="s">
        <v>533</v>
      </c>
    </row>
    <row r="66" spans="1:6" ht="15" hidden="1" customHeight="1" x14ac:dyDescent="0.25">
      <c r="A66" s="205"/>
      <c r="B66" s="170" t="s">
        <v>267</v>
      </c>
      <c r="C66" s="131">
        <v>4040939.3880000003</v>
      </c>
      <c r="D66" s="114">
        <v>0</v>
      </c>
      <c r="E66" s="115">
        <v>0</v>
      </c>
      <c r="F66" s="213"/>
    </row>
    <row r="67" spans="1:6" ht="14.45" hidden="1" customHeight="1" x14ac:dyDescent="0.25">
      <c r="A67" s="205"/>
      <c r="B67" s="169" t="s">
        <v>268</v>
      </c>
      <c r="C67" s="131">
        <v>241779.31199999998</v>
      </c>
      <c r="D67" s="114">
        <v>0</v>
      </c>
      <c r="E67" s="115">
        <v>0</v>
      </c>
      <c r="F67" s="213"/>
    </row>
    <row r="68" spans="1:6" ht="14.45" hidden="1" customHeight="1" x14ac:dyDescent="0.25">
      <c r="A68" s="205"/>
      <c r="B68" s="169" t="s">
        <v>269</v>
      </c>
      <c r="C68" s="131">
        <v>93973.739999999991</v>
      </c>
      <c r="D68" s="114">
        <v>0</v>
      </c>
      <c r="E68" s="115">
        <v>0</v>
      </c>
      <c r="F68" s="213"/>
    </row>
    <row r="69" spans="1:6" ht="14.45" hidden="1" customHeight="1" x14ac:dyDescent="0.25">
      <c r="A69" s="205"/>
      <c r="B69" s="169" t="s">
        <v>270</v>
      </c>
      <c r="C69" s="131">
        <v>96475.031999999992</v>
      </c>
      <c r="D69" s="114">
        <v>0</v>
      </c>
      <c r="E69" s="115">
        <v>0</v>
      </c>
      <c r="F69" s="213"/>
    </row>
    <row r="70" spans="1:6" ht="36" hidden="1" customHeight="1" x14ac:dyDescent="0.25">
      <c r="A70" s="205"/>
      <c r="B70" s="169" t="s">
        <v>271</v>
      </c>
      <c r="C70" s="131">
        <v>96576.72</v>
      </c>
      <c r="D70" s="114">
        <v>0</v>
      </c>
      <c r="E70" s="115">
        <v>0</v>
      </c>
      <c r="F70" s="213"/>
    </row>
    <row r="71" spans="1:6" ht="47.45" hidden="1" customHeight="1" x14ac:dyDescent="0.25">
      <c r="A71" s="205"/>
      <c r="B71" s="171" t="s">
        <v>272</v>
      </c>
      <c r="C71" s="131">
        <v>129992.928</v>
      </c>
      <c r="D71" s="114">
        <v>0</v>
      </c>
      <c r="E71" s="115">
        <v>0</v>
      </c>
      <c r="F71" s="213"/>
    </row>
    <row r="72" spans="1:6" ht="20.45" hidden="1" customHeight="1" x14ac:dyDescent="0.25">
      <c r="A72" s="205"/>
      <c r="B72" s="170" t="s">
        <v>273</v>
      </c>
      <c r="C72" s="131">
        <v>314111.96399999998</v>
      </c>
      <c r="D72" s="114">
        <v>0</v>
      </c>
      <c r="E72" s="115">
        <v>0</v>
      </c>
      <c r="F72" s="213"/>
    </row>
    <row r="73" spans="1:6" ht="24" hidden="1" customHeight="1" x14ac:dyDescent="0.25">
      <c r="A73" s="205"/>
      <c r="B73" s="168" t="s">
        <v>274</v>
      </c>
      <c r="C73" s="131">
        <v>101509.59599999999</v>
      </c>
      <c r="D73" s="114">
        <v>0</v>
      </c>
      <c r="E73" s="115">
        <v>0</v>
      </c>
      <c r="F73" s="213"/>
    </row>
    <row r="74" spans="1:6" ht="30" hidden="1" customHeight="1" x14ac:dyDescent="0.25">
      <c r="A74" s="205"/>
      <c r="B74" s="168" t="s">
        <v>275</v>
      </c>
      <c r="C74" s="131">
        <v>81136.308000000005</v>
      </c>
      <c r="D74" s="114">
        <v>0</v>
      </c>
      <c r="E74" s="115">
        <v>0</v>
      </c>
      <c r="F74" s="213"/>
    </row>
    <row r="75" spans="1:6" ht="43.15" hidden="1" customHeight="1" x14ac:dyDescent="0.25">
      <c r="A75" s="206"/>
      <c r="B75" s="168" t="s">
        <v>276</v>
      </c>
      <c r="C75" s="131">
        <v>84205.01999999999</v>
      </c>
      <c r="D75" s="114">
        <v>0</v>
      </c>
      <c r="E75" s="115">
        <v>0</v>
      </c>
      <c r="F75" s="214"/>
    </row>
    <row r="76" spans="1:6" ht="63" customHeight="1" x14ac:dyDescent="0.25">
      <c r="A76" s="200" t="s">
        <v>9</v>
      </c>
      <c r="B76" s="108" t="s">
        <v>603</v>
      </c>
      <c r="C76" s="127">
        <f>SUM(C77:C80)</f>
        <v>1525709.52</v>
      </c>
      <c r="D76" s="110">
        <f>SUM(D77:D80)</f>
        <v>491794.342</v>
      </c>
      <c r="E76" s="110">
        <f>SUM(E77:E80)</f>
        <v>0</v>
      </c>
      <c r="F76" s="111"/>
    </row>
    <row r="77" spans="1:6" ht="38.25" x14ac:dyDescent="0.25">
      <c r="A77" s="201"/>
      <c r="B77" s="59" t="s">
        <v>277</v>
      </c>
      <c r="C77" s="131">
        <v>358560</v>
      </c>
      <c r="D77" s="114">
        <f>253416.792+14821.36</f>
        <v>268238.152</v>
      </c>
      <c r="E77" s="115">
        <v>0</v>
      </c>
      <c r="F77" s="111" t="s">
        <v>606</v>
      </c>
    </row>
    <row r="78" spans="1:6" hidden="1" x14ac:dyDescent="0.25">
      <c r="A78" s="201"/>
      <c r="B78" s="59" t="s">
        <v>278</v>
      </c>
      <c r="C78" s="131">
        <v>248885.76000000001</v>
      </c>
      <c r="D78" s="114">
        <v>0</v>
      </c>
      <c r="E78" s="115">
        <v>0</v>
      </c>
      <c r="F78" s="111" t="s">
        <v>598</v>
      </c>
    </row>
    <row r="79" spans="1:6" ht="25.5" x14ac:dyDescent="0.25">
      <c r="A79" s="201"/>
      <c r="B79" s="59" t="s">
        <v>279</v>
      </c>
      <c r="C79" s="131">
        <v>244046.15999999997</v>
      </c>
      <c r="D79" s="114">
        <v>223556.19</v>
      </c>
      <c r="E79" s="115">
        <v>0</v>
      </c>
      <c r="F79" s="111" t="s">
        <v>534</v>
      </c>
    </row>
    <row r="80" spans="1:6" hidden="1" x14ac:dyDescent="0.25">
      <c r="A80" s="202"/>
      <c r="B80" s="59" t="s">
        <v>280</v>
      </c>
      <c r="C80" s="131">
        <v>674217.6</v>
      </c>
      <c r="D80" s="114">
        <v>0</v>
      </c>
      <c r="E80" s="115">
        <v>0</v>
      </c>
      <c r="F80" s="111" t="s">
        <v>604</v>
      </c>
    </row>
    <row r="81" spans="1:6" ht="75" customHeight="1" x14ac:dyDescent="0.25">
      <c r="A81" s="200" t="s">
        <v>10</v>
      </c>
      <c r="B81" s="108" t="s">
        <v>603</v>
      </c>
      <c r="C81" s="127">
        <f>SUM(C82:C104)</f>
        <v>4796581.2480000006</v>
      </c>
      <c r="D81" s="110">
        <f>SUM(D82:D104)</f>
        <v>734767.26</v>
      </c>
      <c r="E81" s="110">
        <f>SUM(E82:E98)</f>
        <v>0</v>
      </c>
      <c r="F81" s="175"/>
    </row>
    <row r="82" spans="1:6" ht="39" customHeight="1" x14ac:dyDescent="0.25">
      <c r="A82" s="201"/>
      <c r="B82" s="59" t="s">
        <v>281</v>
      </c>
      <c r="C82" s="131">
        <v>78295.835999999996</v>
      </c>
      <c r="D82" s="114">
        <v>14821.36</v>
      </c>
      <c r="E82" s="115">
        <v>0</v>
      </c>
      <c r="F82" s="111" t="s">
        <v>535</v>
      </c>
    </row>
    <row r="83" spans="1:6" ht="15" hidden="1" customHeight="1" x14ac:dyDescent="0.25">
      <c r="A83" s="201"/>
      <c r="B83" s="60" t="s">
        <v>282</v>
      </c>
      <c r="C83" s="131">
        <v>217148.076</v>
      </c>
      <c r="D83" s="114">
        <v>0</v>
      </c>
      <c r="E83" s="115">
        <v>0</v>
      </c>
      <c r="F83" s="111" t="s">
        <v>604</v>
      </c>
    </row>
    <row r="84" spans="1:6" ht="15" hidden="1" customHeight="1" x14ac:dyDescent="0.25">
      <c r="A84" s="201"/>
      <c r="B84" s="60" t="s">
        <v>283</v>
      </c>
      <c r="C84" s="131">
        <v>313237.96799999999</v>
      </c>
      <c r="D84" s="114">
        <v>0</v>
      </c>
      <c r="E84" s="115">
        <v>0</v>
      </c>
      <c r="F84" s="111" t="s">
        <v>604</v>
      </c>
    </row>
    <row r="85" spans="1:6" ht="15" hidden="1" customHeight="1" x14ac:dyDescent="0.25">
      <c r="A85" s="201"/>
      <c r="B85" s="60" t="s">
        <v>284</v>
      </c>
      <c r="C85" s="131">
        <v>375621.6</v>
      </c>
      <c r="D85" s="114">
        <v>0</v>
      </c>
      <c r="E85" s="115">
        <v>0</v>
      </c>
      <c r="F85" s="111" t="s">
        <v>604</v>
      </c>
    </row>
    <row r="86" spans="1:6" ht="33" customHeight="1" x14ac:dyDescent="0.25">
      <c r="A86" s="201"/>
      <c r="B86" s="60" t="s">
        <v>285</v>
      </c>
      <c r="C86" s="131">
        <v>241565.04</v>
      </c>
      <c r="D86" s="114">
        <v>112384.9</v>
      </c>
      <c r="E86" s="115">
        <v>0</v>
      </c>
      <c r="F86" s="111" t="s">
        <v>536</v>
      </c>
    </row>
    <row r="87" spans="1:6" ht="21" hidden="1" customHeight="1" x14ac:dyDescent="0.25">
      <c r="A87" s="201"/>
      <c r="B87" s="61" t="s">
        <v>286</v>
      </c>
      <c r="C87" s="131">
        <v>212558.304</v>
      </c>
      <c r="D87" s="114">
        <v>0</v>
      </c>
      <c r="E87" s="115">
        <v>0</v>
      </c>
      <c r="F87" s="111" t="s">
        <v>604</v>
      </c>
    </row>
    <row r="88" spans="1:6" ht="21.75" hidden="1" customHeight="1" x14ac:dyDescent="0.25">
      <c r="A88" s="201"/>
      <c r="B88" s="62" t="s">
        <v>287</v>
      </c>
      <c r="C88" s="131">
        <v>181716.6</v>
      </c>
      <c r="D88" s="114">
        <v>0</v>
      </c>
      <c r="E88" s="115">
        <v>0</v>
      </c>
      <c r="F88" s="111" t="s">
        <v>604</v>
      </c>
    </row>
    <row r="89" spans="1:6" ht="21.6" hidden="1" customHeight="1" x14ac:dyDescent="0.25">
      <c r="A89" s="201"/>
      <c r="B89" s="59" t="s">
        <v>288</v>
      </c>
      <c r="C89" s="131">
        <v>289955.61600000004</v>
      </c>
      <c r="D89" s="114">
        <v>0</v>
      </c>
      <c r="E89" s="115">
        <v>0</v>
      </c>
      <c r="F89" s="111" t="s">
        <v>604</v>
      </c>
    </row>
    <row r="90" spans="1:6" ht="29.45" hidden="1" customHeight="1" x14ac:dyDescent="0.25">
      <c r="A90" s="201"/>
      <c r="B90" s="59" t="s">
        <v>289</v>
      </c>
      <c r="C90" s="131">
        <v>210590.37599999999</v>
      </c>
      <c r="D90" s="114">
        <v>0</v>
      </c>
      <c r="E90" s="115">
        <v>0</v>
      </c>
      <c r="F90" s="111" t="s">
        <v>604</v>
      </c>
    </row>
    <row r="91" spans="1:6" ht="34.9" customHeight="1" x14ac:dyDescent="0.25">
      <c r="A91" s="201"/>
      <c r="B91" s="59" t="s">
        <v>290</v>
      </c>
      <c r="C91" s="131">
        <v>1471392</v>
      </c>
      <c r="D91" s="114">
        <v>0</v>
      </c>
      <c r="E91" s="115">
        <v>0</v>
      </c>
      <c r="F91" s="111" t="s">
        <v>537</v>
      </c>
    </row>
    <row r="92" spans="1:6" ht="25.5" hidden="1" customHeight="1" x14ac:dyDescent="0.25">
      <c r="A92" s="201"/>
      <c r="B92" s="59" t="s">
        <v>291</v>
      </c>
      <c r="C92" s="131">
        <v>49373.279999999999</v>
      </c>
      <c r="D92" s="114">
        <v>0</v>
      </c>
      <c r="E92" s="115">
        <v>0</v>
      </c>
      <c r="F92" s="111" t="s">
        <v>604</v>
      </c>
    </row>
    <row r="93" spans="1:6" ht="15.75" hidden="1" customHeight="1" x14ac:dyDescent="0.25">
      <c r="A93" s="201"/>
      <c r="B93" s="60" t="s">
        <v>292</v>
      </c>
      <c r="C93" s="131">
        <v>119001.35999999999</v>
      </c>
      <c r="D93" s="114">
        <v>0</v>
      </c>
      <c r="E93" s="115">
        <v>0</v>
      </c>
      <c r="F93" s="111" t="s">
        <v>604</v>
      </c>
    </row>
    <row r="94" spans="1:6" ht="15.75" hidden="1" customHeight="1" x14ac:dyDescent="0.25">
      <c r="A94" s="201"/>
      <c r="B94" s="60" t="s">
        <v>293</v>
      </c>
      <c r="C94" s="131">
        <v>103953.12</v>
      </c>
      <c r="D94" s="114">
        <v>0</v>
      </c>
      <c r="E94" s="115">
        <v>0</v>
      </c>
      <c r="F94" s="111" t="s">
        <v>604</v>
      </c>
    </row>
    <row r="95" spans="1:6" ht="15.75" hidden="1" customHeight="1" x14ac:dyDescent="0.25">
      <c r="A95" s="201"/>
      <c r="B95" s="60" t="s">
        <v>294</v>
      </c>
      <c r="C95" s="131">
        <v>68335.679999999993</v>
      </c>
      <c r="D95" s="114">
        <v>0</v>
      </c>
      <c r="E95" s="115">
        <v>0</v>
      </c>
      <c r="F95" s="111" t="s">
        <v>604</v>
      </c>
    </row>
    <row r="96" spans="1:6" ht="24" hidden="1" customHeight="1" x14ac:dyDescent="0.25">
      <c r="A96" s="201"/>
      <c r="B96" s="60" t="s">
        <v>295</v>
      </c>
      <c r="C96" s="131">
        <v>42036.623999999996</v>
      </c>
      <c r="D96" s="114">
        <v>0</v>
      </c>
      <c r="E96" s="115">
        <v>0</v>
      </c>
      <c r="F96" s="111" t="s">
        <v>604</v>
      </c>
    </row>
    <row r="97" spans="1:237" ht="12" hidden="1" customHeight="1" x14ac:dyDescent="0.25">
      <c r="A97" s="201"/>
      <c r="B97" s="62" t="s">
        <v>296</v>
      </c>
      <c r="C97" s="131">
        <v>336089.95199999999</v>
      </c>
      <c r="D97" s="114">
        <v>0</v>
      </c>
      <c r="E97" s="115">
        <v>0</v>
      </c>
      <c r="F97" s="111" t="s">
        <v>604</v>
      </c>
    </row>
    <row r="98" spans="1:237" ht="54" customHeight="1" x14ac:dyDescent="0.25">
      <c r="A98" s="201"/>
      <c r="B98" s="168" t="s">
        <v>297</v>
      </c>
      <c r="C98" s="131">
        <v>45447.479999999996</v>
      </c>
      <c r="D98" s="114">
        <v>607561</v>
      </c>
      <c r="E98" s="120">
        <v>0</v>
      </c>
      <c r="F98" s="111" t="s">
        <v>607</v>
      </c>
    </row>
    <row r="99" spans="1:237" ht="22.5" hidden="1" customHeight="1" x14ac:dyDescent="0.25">
      <c r="A99" s="201"/>
      <c r="B99" s="60" t="s">
        <v>298</v>
      </c>
      <c r="C99" s="131">
        <v>89768.783999999985</v>
      </c>
      <c r="D99" s="114">
        <v>0</v>
      </c>
      <c r="E99" s="115">
        <v>0</v>
      </c>
      <c r="F99" s="111" t="s">
        <v>604</v>
      </c>
    </row>
    <row r="100" spans="1:237" ht="16.5" hidden="1" customHeight="1" x14ac:dyDescent="0.25">
      <c r="A100" s="201"/>
      <c r="B100" s="59" t="s">
        <v>299</v>
      </c>
      <c r="C100" s="131">
        <v>60136.679999999993</v>
      </c>
      <c r="D100" s="114">
        <v>0</v>
      </c>
      <c r="E100" s="115">
        <v>0</v>
      </c>
      <c r="F100" s="111" t="s">
        <v>604</v>
      </c>
    </row>
    <row r="101" spans="1:237" ht="16.5" hidden="1" customHeight="1" x14ac:dyDescent="0.25">
      <c r="A101" s="201"/>
      <c r="B101" s="59" t="s">
        <v>300</v>
      </c>
      <c r="C101" s="131">
        <v>142295.76</v>
      </c>
      <c r="D101" s="114">
        <v>0</v>
      </c>
      <c r="E101" s="115">
        <v>0</v>
      </c>
      <c r="F101" s="111" t="s">
        <v>604</v>
      </c>
    </row>
    <row r="102" spans="1:237" ht="22.5" hidden="1" customHeight="1" x14ac:dyDescent="0.25">
      <c r="A102" s="201"/>
      <c r="B102" s="59" t="s">
        <v>301</v>
      </c>
      <c r="C102" s="131">
        <v>49117.944000000003</v>
      </c>
      <c r="D102" s="114">
        <v>0</v>
      </c>
      <c r="E102" s="115">
        <v>0</v>
      </c>
      <c r="F102" s="111" t="s">
        <v>604</v>
      </c>
    </row>
    <row r="103" spans="1:237" ht="21.75" hidden="1" customHeight="1" x14ac:dyDescent="0.25">
      <c r="A103" s="201"/>
      <c r="B103" s="59" t="s">
        <v>302</v>
      </c>
      <c r="C103" s="131">
        <v>76539.360000000001</v>
      </c>
      <c r="D103" s="114">
        <v>0</v>
      </c>
      <c r="E103" s="115">
        <v>0</v>
      </c>
      <c r="F103" s="111" t="s">
        <v>604</v>
      </c>
    </row>
    <row r="104" spans="1:237" ht="22.5" hidden="1" customHeight="1" x14ac:dyDescent="0.25">
      <c r="A104" s="202"/>
      <c r="B104" s="59" t="s">
        <v>303</v>
      </c>
      <c r="C104" s="131">
        <v>22403.808000000001</v>
      </c>
      <c r="D104" s="114">
        <v>0</v>
      </c>
      <c r="E104" s="115">
        <v>0</v>
      </c>
      <c r="F104" s="111" t="s">
        <v>604</v>
      </c>
    </row>
    <row r="105" spans="1:237" ht="69" customHeight="1" x14ac:dyDescent="0.25">
      <c r="A105" s="53" t="s">
        <v>11</v>
      </c>
      <c r="B105" s="99" t="s">
        <v>451</v>
      </c>
      <c r="C105" s="127">
        <v>74420000</v>
      </c>
      <c r="D105" s="110">
        <v>0</v>
      </c>
      <c r="E105" s="110">
        <v>0</v>
      </c>
      <c r="F105" s="111" t="s">
        <v>604</v>
      </c>
    </row>
    <row r="106" spans="1:237" ht="122.25" customHeight="1" x14ac:dyDescent="0.25">
      <c r="A106" s="219" t="s">
        <v>98</v>
      </c>
      <c r="B106" s="108" t="s">
        <v>603</v>
      </c>
      <c r="C106" s="135">
        <v>66011391</v>
      </c>
      <c r="D106" s="135">
        <v>114908.62</v>
      </c>
      <c r="E106" s="110">
        <v>0</v>
      </c>
      <c r="F106" s="111" t="s">
        <v>608</v>
      </c>
    </row>
    <row r="107" spans="1:237" ht="25.5" hidden="1" x14ac:dyDescent="0.25">
      <c r="A107" s="220"/>
      <c r="B107" s="100" t="s">
        <v>152</v>
      </c>
      <c r="C107" s="135"/>
      <c r="D107" s="114">
        <v>0</v>
      </c>
      <c r="E107" s="115">
        <v>0</v>
      </c>
      <c r="F107" s="111" t="s">
        <v>604</v>
      </c>
    </row>
    <row r="108" spans="1:237" ht="24" hidden="1" customHeight="1" x14ac:dyDescent="0.25">
      <c r="A108" s="220"/>
      <c r="B108" s="100" t="s">
        <v>153</v>
      </c>
      <c r="C108" s="135"/>
      <c r="D108" s="114">
        <v>0</v>
      </c>
      <c r="E108" s="115">
        <v>0</v>
      </c>
      <c r="F108" s="111" t="s">
        <v>604</v>
      </c>
    </row>
    <row r="109" spans="1:237" s="17" customFormat="1" ht="21.75" hidden="1" customHeight="1" x14ac:dyDescent="0.25">
      <c r="A109" s="220"/>
      <c r="B109" s="100" t="s">
        <v>154</v>
      </c>
      <c r="C109" s="135"/>
      <c r="D109" s="114">
        <v>0</v>
      </c>
      <c r="E109" s="115">
        <v>0</v>
      </c>
      <c r="F109" s="111" t="s">
        <v>604</v>
      </c>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c r="DA109" s="16"/>
      <c r="DB109" s="16"/>
      <c r="DC109" s="16"/>
      <c r="DD109" s="16"/>
      <c r="DE109" s="16"/>
      <c r="DF109" s="16"/>
      <c r="DG109" s="16"/>
      <c r="DH109" s="16"/>
      <c r="DI109" s="16"/>
      <c r="DJ109" s="16"/>
      <c r="DK109" s="16"/>
      <c r="DL109" s="16"/>
      <c r="DM109" s="16"/>
      <c r="DN109" s="16"/>
      <c r="DO109" s="16"/>
      <c r="DP109" s="16"/>
      <c r="DQ109" s="16"/>
      <c r="DR109" s="16"/>
      <c r="DS109" s="16"/>
      <c r="DT109" s="16"/>
      <c r="DU109" s="16"/>
      <c r="DV109" s="16"/>
      <c r="DW109" s="16"/>
      <c r="DX109" s="16"/>
      <c r="DY109" s="16"/>
      <c r="DZ109" s="16"/>
      <c r="EA109" s="16"/>
      <c r="EB109" s="16"/>
      <c r="EC109" s="16"/>
      <c r="ED109" s="16"/>
      <c r="EE109" s="16"/>
      <c r="EF109" s="16"/>
      <c r="EG109" s="16"/>
      <c r="EH109" s="16"/>
      <c r="EI109" s="16"/>
      <c r="EJ109" s="16"/>
      <c r="EK109" s="16"/>
      <c r="EL109" s="16"/>
      <c r="EM109" s="16"/>
      <c r="EN109" s="16"/>
      <c r="EO109" s="16"/>
      <c r="EP109" s="16"/>
      <c r="EQ109" s="16"/>
      <c r="ER109" s="16"/>
      <c r="ES109" s="16"/>
      <c r="ET109" s="16"/>
      <c r="EU109" s="16"/>
      <c r="EV109" s="16"/>
      <c r="EW109" s="16"/>
      <c r="EX109" s="16"/>
      <c r="EY109" s="16"/>
      <c r="EZ109" s="16"/>
      <c r="FA109" s="16"/>
      <c r="FB109" s="16"/>
      <c r="FC109" s="16"/>
      <c r="FD109" s="16"/>
      <c r="FE109" s="16"/>
      <c r="FF109" s="16"/>
      <c r="FG109" s="16"/>
      <c r="FH109" s="16"/>
      <c r="FI109" s="16"/>
      <c r="FJ109" s="16"/>
      <c r="FK109" s="16"/>
      <c r="FL109" s="16"/>
      <c r="FM109" s="16"/>
      <c r="FN109" s="16"/>
      <c r="FO109" s="16"/>
      <c r="FP109" s="16"/>
      <c r="FQ109" s="16"/>
      <c r="FR109" s="16"/>
      <c r="FS109" s="16"/>
      <c r="FT109" s="16"/>
      <c r="FU109" s="16"/>
      <c r="FV109" s="16"/>
      <c r="FW109" s="16"/>
      <c r="FX109" s="16"/>
      <c r="FY109" s="16"/>
      <c r="FZ109" s="16"/>
      <c r="GA109" s="16"/>
      <c r="GB109" s="16"/>
      <c r="GC109" s="16"/>
      <c r="GD109" s="16"/>
      <c r="GE109" s="16"/>
      <c r="GF109" s="16"/>
      <c r="GG109" s="16"/>
      <c r="GH109" s="16"/>
      <c r="GI109" s="16"/>
      <c r="GJ109" s="16"/>
      <c r="GK109" s="16"/>
      <c r="GL109" s="16"/>
      <c r="GM109" s="16"/>
      <c r="GN109" s="16"/>
      <c r="GO109" s="16"/>
      <c r="GP109" s="16"/>
      <c r="GQ109" s="16"/>
      <c r="GR109" s="16"/>
      <c r="GS109" s="16"/>
      <c r="GT109" s="16"/>
      <c r="GU109" s="16"/>
      <c r="GV109" s="16"/>
      <c r="GW109" s="16"/>
      <c r="GX109" s="16"/>
      <c r="GY109" s="16"/>
      <c r="GZ109" s="16"/>
      <c r="HA109" s="16"/>
      <c r="HB109" s="16"/>
      <c r="HC109" s="16"/>
      <c r="HD109" s="16"/>
      <c r="HE109" s="16"/>
      <c r="HF109" s="16"/>
      <c r="HG109" s="16"/>
      <c r="HH109" s="16"/>
      <c r="HI109" s="16"/>
      <c r="HJ109" s="16"/>
      <c r="HK109" s="16"/>
      <c r="HL109" s="16"/>
      <c r="HM109" s="16"/>
      <c r="HN109" s="16"/>
      <c r="HO109" s="16"/>
      <c r="HP109" s="16"/>
      <c r="HQ109" s="16"/>
      <c r="HR109" s="16"/>
      <c r="HS109" s="16"/>
      <c r="HT109" s="16"/>
      <c r="HU109" s="16"/>
      <c r="HV109" s="16"/>
      <c r="HW109" s="16"/>
      <c r="HX109" s="16"/>
      <c r="HY109" s="16"/>
      <c r="HZ109" s="16"/>
      <c r="IA109" s="16"/>
      <c r="IB109" s="16"/>
      <c r="IC109" s="16"/>
    </row>
    <row r="110" spans="1:237" s="17" customFormat="1" ht="63.75" hidden="1" x14ac:dyDescent="0.25">
      <c r="A110" s="220"/>
      <c r="B110" s="100" t="s">
        <v>155</v>
      </c>
      <c r="C110" s="135"/>
      <c r="D110" s="114">
        <v>0</v>
      </c>
      <c r="E110" s="115">
        <v>0</v>
      </c>
      <c r="F110" s="111" t="s">
        <v>604</v>
      </c>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c r="DA110" s="16"/>
      <c r="DB110" s="16"/>
      <c r="DC110" s="16"/>
      <c r="DD110" s="16"/>
      <c r="DE110" s="16"/>
      <c r="DF110" s="16"/>
      <c r="DG110" s="16"/>
      <c r="DH110" s="16"/>
      <c r="DI110" s="16"/>
      <c r="DJ110" s="16"/>
      <c r="DK110" s="16"/>
      <c r="DL110" s="16"/>
      <c r="DM110" s="16"/>
      <c r="DN110" s="16"/>
      <c r="DO110" s="16"/>
      <c r="DP110" s="16"/>
      <c r="DQ110" s="16"/>
      <c r="DR110" s="16"/>
      <c r="DS110" s="16"/>
      <c r="DT110" s="16"/>
      <c r="DU110" s="16"/>
      <c r="DV110" s="16"/>
      <c r="DW110" s="16"/>
      <c r="DX110" s="16"/>
      <c r="DY110" s="16"/>
      <c r="DZ110" s="16"/>
      <c r="EA110" s="16"/>
      <c r="EB110" s="16"/>
      <c r="EC110" s="16"/>
      <c r="ED110" s="16"/>
      <c r="EE110" s="16"/>
      <c r="EF110" s="16"/>
      <c r="EG110" s="16"/>
      <c r="EH110" s="16"/>
      <c r="EI110" s="16"/>
      <c r="EJ110" s="16"/>
      <c r="EK110" s="16"/>
      <c r="EL110" s="16"/>
      <c r="EM110" s="16"/>
      <c r="EN110" s="16"/>
      <c r="EO110" s="16"/>
      <c r="EP110" s="16"/>
      <c r="EQ110" s="16"/>
      <c r="ER110" s="16"/>
      <c r="ES110" s="16"/>
      <c r="ET110" s="16"/>
      <c r="EU110" s="16"/>
      <c r="EV110" s="16"/>
      <c r="EW110" s="16"/>
      <c r="EX110" s="16"/>
      <c r="EY110" s="16"/>
      <c r="EZ110" s="16"/>
      <c r="FA110" s="16"/>
      <c r="FB110" s="16"/>
      <c r="FC110" s="16"/>
      <c r="FD110" s="16"/>
      <c r="FE110" s="16"/>
      <c r="FF110" s="16"/>
      <c r="FG110" s="16"/>
      <c r="FH110" s="16"/>
      <c r="FI110" s="16"/>
      <c r="FJ110" s="16"/>
      <c r="FK110" s="16"/>
      <c r="FL110" s="16"/>
      <c r="FM110" s="16"/>
      <c r="FN110" s="16"/>
      <c r="FO110" s="16"/>
      <c r="FP110" s="16"/>
      <c r="FQ110" s="16"/>
      <c r="FR110" s="16"/>
      <c r="FS110" s="16"/>
      <c r="FT110" s="16"/>
      <c r="FU110" s="16"/>
      <c r="FV110" s="16"/>
      <c r="FW110" s="16"/>
      <c r="FX110" s="16"/>
      <c r="FY110" s="16"/>
      <c r="FZ110" s="16"/>
      <c r="GA110" s="16"/>
      <c r="GB110" s="16"/>
      <c r="GC110" s="16"/>
      <c r="GD110" s="16"/>
      <c r="GE110" s="16"/>
      <c r="GF110" s="16"/>
      <c r="GG110" s="16"/>
      <c r="GH110" s="16"/>
      <c r="GI110" s="16"/>
      <c r="GJ110" s="16"/>
      <c r="GK110" s="16"/>
      <c r="GL110" s="16"/>
      <c r="GM110" s="16"/>
      <c r="GN110" s="16"/>
      <c r="GO110" s="16"/>
      <c r="GP110" s="16"/>
      <c r="GQ110" s="16"/>
      <c r="GR110" s="16"/>
      <c r="GS110" s="16"/>
      <c r="GT110" s="16"/>
      <c r="GU110" s="16"/>
      <c r="GV110" s="16"/>
      <c r="GW110" s="16"/>
      <c r="GX110" s="16"/>
      <c r="GY110" s="16"/>
      <c r="GZ110" s="16"/>
      <c r="HA110" s="16"/>
      <c r="HB110" s="16"/>
      <c r="HC110" s="16"/>
      <c r="HD110" s="16"/>
      <c r="HE110" s="16"/>
      <c r="HF110" s="16"/>
      <c r="HG110" s="16"/>
      <c r="HH110" s="16"/>
      <c r="HI110" s="16"/>
      <c r="HJ110" s="16"/>
      <c r="HK110" s="16"/>
      <c r="HL110" s="16"/>
      <c r="HM110" s="16"/>
      <c r="HN110" s="16"/>
      <c r="HO110" s="16"/>
      <c r="HP110" s="16"/>
      <c r="HQ110" s="16"/>
      <c r="HR110" s="16"/>
      <c r="HS110" s="16"/>
      <c r="HT110" s="16"/>
      <c r="HU110" s="16"/>
      <c r="HV110" s="16"/>
      <c r="HW110" s="16"/>
      <c r="HX110" s="16"/>
      <c r="HY110" s="16"/>
      <c r="HZ110" s="16"/>
      <c r="IA110" s="16"/>
      <c r="IB110" s="16"/>
      <c r="IC110" s="16"/>
    </row>
    <row r="111" spans="1:237" s="17" customFormat="1" ht="25.5" hidden="1" x14ac:dyDescent="0.25">
      <c r="A111" s="220"/>
      <c r="B111" s="100" t="s">
        <v>156</v>
      </c>
      <c r="C111" s="135"/>
      <c r="D111" s="114">
        <v>0</v>
      </c>
      <c r="E111" s="115">
        <v>0</v>
      </c>
      <c r="F111" s="111" t="s">
        <v>604</v>
      </c>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c r="DA111" s="16"/>
      <c r="DB111" s="16"/>
      <c r="DC111" s="16"/>
      <c r="DD111" s="16"/>
      <c r="DE111" s="16"/>
      <c r="DF111" s="16"/>
      <c r="DG111" s="16"/>
      <c r="DH111" s="16"/>
      <c r="DI111" s="16"/>
      <c r="DJ111" s="16"/>
      <c r="DK111" s="16"/>
      <c r="DL111" s="16"/>
      <c r="DM111" s="16"/>
      <c r="DN111" s="16"/>
      <c r="DO111" s="16"/>
      <c r="DP111" s="16"/>
      <c r="DQ111" s="16"/>
      <c r="DR111" s="16"/>
      <c r="DS111" s="16"/>
      <c r="DT111" s="16"/>
      <c r="DU111" s="16"/>
      <c r="DV111" s="16"/>
      <c r="DW111" s="16"/>
      <c r="DX111" s="16"/>
      <c r="DY111" s="16"/>
      <c r="DZ111" s="16"/>
      <c r="EA111" s="16"/>
      <c r="EB111" s="16"/>
      <c r="EC111" s="16"/>
      <c r="ED111" s="16"/>
      <c r="EE111" s="16"/>
      <c r="EF111" s="16"/>
      <c r="EG111" s="16"/>
      <c r="EH111" s="16"/>
      <c r="EI111" s="16"/>
      <c r="EJ111" s="16"/>
      <c r="EK111" s="16"/>
      <c r="EL111" s="16"/>
      <c r="EM111" s="16"/>
      <c r="EN111" s="16"/>
      <c r="EO111" s="16"/>
      <c r="EP111" s="16"/>
      <c r="EQ111" s="16"/>
      <c r="ER111" s="16"/>
      <c r="ES111" s="16"/>
      <c r="ET111" s="16"/>
      <c r="EU111" s="16"/>
      <c r="EV111" s="16"/>
      <c r="EW111" s="16"/>
      <c r="EX111" s="16"/>
      <c r="EY111" s="16"/>
      <c r="EZ111" s="16"/>
      <c r="FA111" s="16"/>
      <c r="FB111" s="16"/>
      <c r="FC111" s="16"/>
      <c r="FD111" s="16"/>
      <c r="FE111" s="16"/>
      <c r="FF111" s="16"/>
      <c r="FG111" s="16"/>
      <c r="FH111" s="16"/>
      <c r="FI111" s="16"/>
      <c r="FJ111" s="16"/>
      <c r="FK111" s="16"/>
      <c r="FL111" s="16"/>
      <c r="FM111" s="16"/>
      <c r="FN111" s="16"/>
      <c r="FO111" s="16"/>
      <c r="FP111" s="16"/>
      <c r="FQ111" s="16"/>
      <c r="FR111" s="16"/>
      <c r="FS111" s="16"/>
      <c r="FT111" s="16"/>
      <c r="FU111" s="16"/>
      <c r="FV111" s="16"/>
      <c r="FW111" s="16"/>
      <c r="FX111" s="16"/>
      <c r="FY111" s="16"/>
      <c r="FZ111" s="16"/>
      <c r="GA111" s="16"/>
      <c r="GB111" s="16"/>
      <c r="GC111" s="16"/>
      <c r="GD111" s="16"/>
      <c r="GE111" s="16"/>
      <c r="GF111" s="16"/>
      <c r="GG111" s="16"/>
      <c r="GH111" s="16"/>
      <c r="GI111" s="16"/>
      <c r="GJ111" s="16"/>
      <c r="GK111" s="16"/>
      <c r="GL111" s="16"/>
      <c r="GM111" s="16"/>
      <c r="GN111" s="16"/>
      <c r="GO111" s="16"/>
      <c r="GP111" s="16"/>
      <c r="GQ111" s="16"/>
      <c r="GR111" s="16"/>
      <c r="GS111" s="16"/>
      <c r="GT111" s="16"/>
      <c r="GU111" s="16"/>
      <c r="GV111" s="16"/>
      <c r="GW111" s="16"/>
      <c r="GX111" s="16"/>
      <c r="GY111" s="16"/>
      <c r="GZ111" s="16"/>
      <c r="HA111" s="16"/>
      <c r="HB111" s="16"/>
      <c r="HC111" s="16"/>
      <c r="HD111" s="16"/>
      <c r="HE111" s="16"/>
      <c r="HF111" s="16"/>
      <c r="HG111" s="16"/>
      <c r="HH111" s="16"/>
      <c r="HI111" s="16"/>
      <c r="HJ111" s="16"/>
      <c r="HK111" s="16"/>
      <c r="HL111" s="16"/>
      <c r="HM111" s="16"/>
      <c r="HN111" s="16"/>
      <c r="HO111" s="16"/>
      <c r="HP111" s="16"/>
      <c r="HQ111" s="16"/>
      <c r="HR111" s="16"/>
      <c r="HS111" s="16"/>
      <c r="HT111" s="16"/>
      <c r="HU111" s="16"/>
      <c r="HV111" s="16"/>
      <c r="HW111" s="16"/>
      <c r="HX111" s="16"/>
      <c r="HY111" s="16"/>
      <c r="HZ111" s="16"/>
      <c r="IA111" s="16"/>
      <c r="IB111" s="16"/>
      <c r="IC111" s="16"/>
    </row>
    <row r="112" spans="1:237" s="17" customFormat="1" ht="25.5" hidden="1" x14ac:dyDescent="0.25">
      <c r="A112" s="220"/>
      <c r="B112" s="100" t="s">
        <v>157</v>
      </c>
      <c r="C112" s="135"/>
      <c r="D112" s="114">
        <v>0</v>
      </c>
      <c r="E112" s="115">
        <v>0</v>
      </c>
      <c r="F112" s="111" t="s">
        <v>604</v>
      </c>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c r="DA112" s="16"/>
      <c r="DB112" s="16"/>
      <c r="DC112" s="16"/>
      <c r="DD112" s="16"/>
      <c r="DE112" s="16"/>
      <c r="DF112" s="16"/>
      <c r="DG112" s="16"/>
      <c r="DH112" s="16"/>
      <c r="DI112" s="16"/>
      <c r="DJ112" s="16"/>
      <c r="DK112" s="16"/>
      <c r="DL112" s="16"/>
      <c r="DM112" s="16"/>
      <c r="DN112" s="16"/>
      <c r="DO112" s="16"/>
      <c r="DP112" s="16"/>
      <c r="DQ112" s="16"/>
      <c r="DR112" s="16"/>
      <c r="DS112" s="16"/>
      <c r="DT112" s="16"/>
      <c r="DU112" s="16"/>
      <c r="DV112" s="16"/>
      <c r="DW112" s="16"/>
      <c r="DX112" s="16"/>
      <c r="DY112" s="16"/>
      <c r="DZ112" s="16"/>
      <c r="EA112" s="16"/>
      <c r="EB112" s="16"/>
      <c r="EC112" s="16"/>
      <c r="ED112" s="16"/>
      <c r="EE112" s="16"/>
      <c r="EF112" s="16"/>
      <c r="EG112" s="16"/>
      <c r="EH112" s="16"/>
      <c r="EI112" s="16"/>
      <c r="EJ112" s="16"/>
      <c r="EK112" s="16"/>
      <c r="EL112" s="16"/>
      <c r="EM112" s="16"/>
      <c r="EN112" s="16"/>
      <c r="EO112" s="16"/>
      <c r="EP112" s="16"/>
      <c r="EQ112" s="16"/>
      <c r="ER112" s="16"/>
      <c r="ES112" s="16"/>
      <c r="ET112" s="16"/>
      <c r="EU112" s="16"/>
      <c r="EV112" s="16"/>
      <c r="EW112" s="16"/>
      <c r="EX112" s="16"/>
      <c r="EY112" s="16"/>
      <c r="EZ112" s="16"/>
      <c r="FA112" s="16"/>
      <c r="FB112" s="16"/>
      <c r="FC112" s="16"/>
      <c r="FD112" s="16"/>
      <c r="FE112" s="16"/>
      <c r="FF112" s="16"/>
      <c r="FG112" s="16"/>
      <c r="FH112" s="16"/>
      <c r="FI112" s="16"/>
      <c r="FJ112" s="16"/>
      <c r="FK112" s="16"/>
      <c r="FL112" s="16"/>
      <c r="FM112" s="16"/>
      <c r="FN112" s="16"/>
      <c r="FO112" s="16"/>
      <c r="FP112" s="16"/>
      <c r="FQ112" s="16"/>
      <c r="FR112" s="16"/>
      <c r="FS112" s="16"/>
      <c r="FT112" s="16"/>
      <c r="FU112" s="16"/>
      <c r="FV112" s="16"/>
      <c r="FW112" s="16"/>
      <c r="FX112" s="16"/>
      <c r="FY112" s="16"/>
      <c r="FZ112" s="16"/>
      <c r="GA112" s="16"/>
      <c r="GB112" s="16"/>
      <c r="GC112" s="16"/>
      <c r="GD112" s="16"/>
      <c r="GE112" s="16"/>
      <c r="GF112" s="16"/>
      <c r="GG112" s="16"/>
      <c r="GH112" s="16"/>
      <c r="GI112" s="16"/>
      <c r="GJ112" s="16"/>
      <c r="GK112" s="16"/>
      <c r="GL112" s="16"/>
      <c r="GM112" s="16"/>
      <c r="GN112" s="16"/>
      <c r="GO112" s="16"/>
      <c r="GP112" s="16"/>
      <c r="GQ112" s="16"/>
      <c r="GR112" s="16"/>
      <c r="GS112" s="16"/>
      <c r="GT112" s="16"/>
      <c r="GU112" s="16"/>
      <c r="GV112" s="16"/>
      <c r="GW112" s="16"/>
      <c r="GX112" s="16"/>
      <c r="GY112" s="16"/>
      <c r="GZ112" s="16"/>
      <c r="HA112" s="16"/>
      <c r="HB112" s="16"/>
      <c r="HC112" s="16"/>
      <c r="HD112" s="16"/>
      <c r="HE112" s="16"/>
      <c r="HF112" s="16"/>
      <c r="HG112" s="16"/>
      <c r="HH112" s="16"/>
      <c r="HI112" s="16"/>
      <c r="HJ112" s="16"/>
      <c r="HK112" s="16"/>
      <c r="HL112" s="16"/>
      <c r="HM112" s="16"/>
      <c r="HN112" s="16"/>
      <c r="HO112" s="16"/>
      <c r="HP112" s="16"/>
      <c r="HQ112" s="16"/>
      <c r="HR112" s="16"/>
      <c r="HS112" s="16"/>
      <c r="HT112" s="16"/>
      <c r="HU112" s="16"/>
      <c r="HV112" s="16"/>
      <c r="HW112" s="16"/>
      <c r="HX112" s="16"/>
      <c r="HY112" s="16"/>
      <c r="HZ112" s="16"/>
      <c r="IA112" s="16"/>
      <c r="IB112" s="16"/>
      <c r="IC112" s="16"/>
    </row>
    <row r="113" spans="1:237" s="17" customFormat="1" ht="25.5" hidden="1" customHeight="1" x14ac:dyDescent="0.25">
      <c r="A113" s="220"/>
      <c r="B113" s="100" t="s">
        <v>158</v>
      </c>
      <c r="C113" s="135"/>
      <c r="D113" s="114">
        <v>0</v>
      </c>
      <c r="E113" s="115">
        <v>0</v>
      </c>
      <c r="F113" s="111" t="s">
        <v>604</v>
      </c>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c r="DA113" s="16"/>
      <c r="DB113" s="16"/>
      <c r="DC113" s="16"/>
      <c r="DD113" s="16"/>
      <c r="DE113" s="16"/>
      <c r="DF113" s="16"/>
      <c r="DG113" s="16"/>
      <c r="DH113" s="16"/>
      <c r="DI113" s="16"/>
      <c r="DJ113" s="16"/>
      <c r="DK113" s="16"/>
      <c r="DL113" s="16"/>
      <c r="DM113" s="16"/>
      <c r="DN113" s="16"/>
      <c r="DO113" s="16"/>
      <c r="DP113" s="16"/>
      <c r="DQ113" s="16"/>
      <c r="DR113" s="16"/>
      <c r="DS113" s="16"/>
      <c r="DT113" s="16"/>
      <c r="DU113" s="16"/>
      <c r="DV113" s="16"/>
      <c r="DW113" s="16"/>
      <c r="DX113" s="16"/>
      <c r="DY113" s="16"/>
      <c r="DZ113" s="16"/>
      <c r="EA113" s="16"/>
      <c r="EB113" s="16"/>
      <c r="EC113" s="16"/>
      <c r="ED113" s="16"/>
      <c r="EE113" s="16"/>
      <c r="EF113" s="16"/>
      <c r="EG113" s="16"/>
      <c r="EH113" s="16"/>
      <c r="EI113" s="16"/>
      <c r="EJ113" s="16"/>
      <c r="EK113" s="16"/>
      <c r="EL113" s="16"/>
      <c r="EM113" s="16"/>
      <c r="EN113" s="16"/>
      <c r="EO113" s="16"/>
      <c r="EP113" s="16"/>
      <c r="EQ113" s="16"/>
      <c r="ER113" s="16"/>
      <c r="ES113" s="16"/>
      <c r="ET113" s="16"/>
      <c r="EU113" s="16"/>
      <c r="EV113" s="16"/>
      <c r="EW113" s="16"/>
      <c r="EX113" s="16"/>
      <c r="EY113" s="16"/>
      <c r="EZ113" s="16"/>
      <c r="FA113" s="16"/>
      <c r="FB113" s="16"/>
      <c r="FC113" s="16"/>
      <c r="FD113" s="16"/>
      <c r="FE113" s="16"/>
      <c r="FF113" s="16"/>
      <c r="FG113" s="16"/>
      <c r="FH113" s="16"/>
      <c r="FI113" s="16"/>
      <c r="FJ113" s="16"/>
      <c r="FK113" s="16"/>
      <c r="FL113" s="16"/>
      <c r="FM113" s="16"/>
      <c r="FN113" s="16"/>
      <c r="FO113" s="16"/>
      <c r="FP113" s="16"/>
      <c r="FQ113" s="16"/>
      <c r="FR113" s="16"/>
      <c r="FS113" s="16"/>
      <c r="FT113" s="16"/>
      <c r="FU113" s="16"/>
      <c r="FV113" s="16"/>
      <c r="FW113" s="16"/>
      <c r="FX113" s="16"/>
      <c r="FY113" s="16"/>
      <c r="FZ113" s="16"/>
      <c r="GA113" s="16"/>
      <c r="GB113" s="16"/>
      <c r="GC113" s="16"/>
      <c r="GD113" s="16"/>
      <c r="GE113" s="16"/>
      <c r="GF113" s="16"/>
      <c r="GG113" s="16"/>
      <c r="GH113" s="16"/>
      <c r="GI113" s="16"/>
      <c r="GJ113" s="16"/>
      <c r="GK113" s="16"/>
      <c r="GL113" s="16"/>
      <c r="GM113" s="16"/>
      <c r="GN113" s="16"/>
      <c r="GO113" s="16"/>
      <c r="GP113" s="16"/>
      <c r="GQ113" s="16"/>
      <c r="GR113" s="16"/>
      <c r="GS113" s="16"/>
      <c r="GT113" s="16"/>
      <c r="GU113" s="16"/>
      <c r="GV113" s="16"/>
      <c r="GW113" s="16"/>
      <c r="GX113" s="16"/>
      <c r="GY113" s="16"/>
      <c r="GZ113" s="16"/>
      <c r="HA113" s="16"/>
      <c r="HB113" s="16"/>
      <c r="HC113" s="16"/>
      <c r="HD113" s="16"/>
      <c r="HE113" s="16"/>
      <c r="HF113" s="16"/>
      <c r="HG113" s="16"/>
      <c r="HH113" s="16"/>
      <c r="HI113" s="16"/>
      <c r="HJ113" s="16"/>
      <c r="HK113" s="16"/>
      <c r="HL113" s="16"/>
      <c r="HM113" s="16"/>
      <c r="HN113" s="16"/>
      <c r="HO113" s="16"/>
      <c r="HP113" s="16"/>
      <c r="HQ113" s="16"/>
      <c r="HR113" s="16"/>
      <c r="HS113" s="16"/>
      <c r="HT113" s="16"/>
      <c r="HU113" s="16"/>
      <c r="HV113" s="16"/>
      <c r="HW113" s="16"/>
      <c r="HX113" s="16"/>
      <c r="HY113" s="16"/>
      <c r="HZ113" s="16"/>
      <c r="IA113" s="16"/>
      <c r="IB113" s="16"/>
      <c r="IC113" s="16"/>
    </row>
    <row r="114" spans="1:237" s="17" customFormat="1" ht="25.5" hidden="1" x14ac:dyDescent="0.25">
      <c r="A114" s="220"/>
      <c r="B114" s="100" t="s">
        <v>159</v>
      </c>
      <c r="C114" s="135"/>
      <c r="D114" s="114">
        <v>0</v>
      </c>
      <c r="E114" s="115">
        <v>0</v>
      </c>
      <c r="F114" s="111" t="s">
        <v>604</v>
      </c>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c r="DA114" s="16"/>
      <c r="DB114" s="16"/>
      <c r="DC114" s="16"/>
      <c r="DD114" s="16"/>
      <c r="DE114" s="16"/>
      <c r="DF114" s="16"/>
      <c r="DG114" s="16"/>
      <c r="DH114" s="16"/>
      <c r="DI114" s="16"/>
      <c r="DJ114" s="16"/>
      <c r="DK114" s="16"/>
      <c r="DL114" s="16"/>
      <c r="DM114" s="16"/>
      <c r="DN114" s="16"/>
      <c r="DO114" s="16"/>
      <c r="DP114" s="16"/>
      <c r="DQ114" s="16"/>
      <c r="DR114" s="16"/>
      <c r="DS114" s="16"/>
      <c r="DT114" s="16"/>
      <c r="DU114" s="16"/>
      <c r="DV114" s="16"/>
      <c r="DW114" s="16"/>
      <c r="DX114" s="16"/>
      <c r="DY114" s="16"/>
      <c r="DZ114" s="16"/>
      <c r="EA114" s="16"/>
      <c r="EB114" s="16"/>
      <c r="EC114" s="16"/>
      <c r="ED114" s="16"/>
      <c r="EE114" s="16"/>
      <c r="EF114" s="16"/>
      <c r="EG114" s="16"/>
      <c r="EH114" s="16"/>
      <c r="EI114" s="16"/>
      <c r="EJ114" s="16"/>
      <c r="EK114" s="16"/>
      <c r="EL114" s="16"/>
      <c r="EM114" s="16"/>
      <c r="EN114" s="16"/>
      <c r="EO114" s="16"/>
      <c r="EP114" s="16"/>
      <c r="EQ114" s="16"/>
      <c r="ER114" s="16"/>
      <c r="ES114" s="16"/>
      <c r="ET114" s="16"/>
      <c r="EU114" s="16"/>
      <c r="EV114" s="16"/>
      <c r="EW114" s="16"/>
      <c r="EX114" s="16"/>
      <c r="EY114" s="16"/>
      <c r="EZ114" s="16"/>
      <c r="FA114" s="16"/>
      <c r="FB114" s="16"/>
      <c r="FC114" s="16"/>
      <c r="FD114" s="16"/>
      <c r="FE114" s="16"/>
      <c r="FF114" s="16"/>
      <c r="FG114" s="16"/>
      <c r="FH114" s="16"/>
      <c r="FI114" s="16"/>
      <c r="FJ114" s="16"/>
      <c r="FK114" s="16"/>
      <c r="FL114" s="16"/>
      <c r="FM114" s="16"/>
      <c r="FN114" s="16"/>
      <c r="FO114" s="16"/>
      <c r="FP114" s="16"/>
      <c r="FQ114" s="16"/>
      <c r="FR114" s="16"/>
      <c r="FS114" s="16"/>
      <c r="FT114" s="16"/>
      <c r="FU114" s="16"/>
      <c r="FV114" s="16"/>
      <c r="FW114" s="16"/>
      <c r="FX114" s="16"/>
      <c r="FY114" s="16"/>
      <c r="FZ114" s="16"/>
      <c r="GA114" s="16"/>
      <c r="GB114" s="16"/>
      <c r="GC114" s="16"/>
      <c r="GD114" s="16"/>
      <c r="GE114" s="16"/>
      <c r="GF114" s="16"/>
      <c r="GG114" s="16"/>
      <c r="GH114" s="16"/>
      <c r="GI114" s="16"/>
      <c r="GJ114" s="16"/>
      <c r="GK114" s="16"/>
      <c r="GL114" s="16"/>
      <c r="GM114" s="16"/>
      <c r="GN114" s="16"/>
      <c r="GO114" s="16"/>
      <c r="GP114" s="16"/>
      <c r="GQ114" s="16"/>
      <c r="GR114" s="16"/>
      <c r="GS114" s="16"/>
      <c r="GT114" s="16"/>
      <c r="GU114" s="16"/>
      <c r="GV114" s="16"/>
      <c r="GW114" s="16"/>
      <c r="GX114" s="16"/>
      <c r="GY114" s="16"/>
      <c r="GZ114" s="16"/>
      <c r="HA114" s="16"/>
      <c r="HB114" s="16"/>
      <c r="HC114" s="16"/>
      <c r="HD114" s="16"/>
      <c r="HE114" s="16"/>
      <c r="HF114" s="16"/>
      <c r="HG114" s="16"/>
      <c r="HH114" s="16"/>
      <c r="HI114" s="16"/>
      <c r="HJ114" s="16"/>
      <c r="HK114" s="16"/>
      <c r="HL114" s="16"/>
      <c r="HM114" s="16"/>
      <c r="HN114" s="16"/>
      <c r="HO114" s="16"/>
      <c r="HP114" s="16"/>
      <c r="HQ114" s="16"/>
      <c r="HR114" s="16"/>
      <c r="HS114" s="16"/>
      <c r="HT114" s="16"/>
      <c r="HU114" s="16"/>
      <c r="HV114" s="16"/>
      <c r="HW114" s="16"/>
      <c r="HX114" s="16"/>
      <c r="HY114" s="16"/>
      <c r="HZ114" s="16"/>
      <c r="IA114" s="16"/>
      <c r="IB114" s="16"/>
      <c r="IC114" s="16"/>
    </row>
    <row r="115" spans="1:237" s="17" customFormat="1" ht="38.25" hidden="1" x14ac:dyDescent="0.25">
      <c r="A115" s="220"/>
      <c r="B115" s="100" t="s">
        <v>160</v>
      </c>
      <c r="C115" s="135"/>
      <c r="D115" s="114">
        <v>0</v>
      </c>
      <c r="E115" s="115">
        <v>0</v>
      </c>
      <c r="F115" s="111" t="s">
        <v>604</v>
      </c>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c r="DA115" s="16"/>
      <c r="DB115" s="16"/>
      <c r="DC115" s="16"/>
      <c r="DD115" s="16"/>
      <c r="DE115" s="16"/>
      <c r="DF115" s="16"/>
      <c r="DG115" s="16"/>
      <c r="DH115" s="16"/>
      <c r="DI115" s="16"/>
      <c r="DJ115" s="16"/>
      <c r="DK115" s="16"/>
      <c r="DL115" s="16"/>
      <c r="DM115" s="16"/>
      <c r="DN115" s="16"/>
      <c r="DO115" s="16"/>
      <c r="DP115" s="16"/>
      <c r="DQ115" s="16"/>
      <c r="DR115" s="16"/>
      <c r="DS115" s="16"/>
      <c r="DT115" s="16"/>
      <c r="DU115" s="16"/>
      <c r="DV115" s="16"/>
      <c r="DW115" s="16"/>
      <c r="DX115" s="16"/>
      <c r="DY115" s="16"/>
      <c r="DZ115" s="16"/>
      <c r="EA115" s="16"/>
      <c r="EB115" s="16"/>
      <c r="EC115" s="16"/>
      <c r="ED115" s="16"/>
      <c r="EE115" s="16"/>
      <c r="EF115" s="16"/>
      <c r="EG115" s="16"/>
      <c r="EH115" s="16"/>
      <c r="EI115" s="16"/>
      <c r="EJ115" s="16"/>
      <c r="EK115" s="16"/>
      <c r="EL115" s="16"/>
      <c r="EM115" s="16"/>
      <c r="EN115" s="16"/>
      <c r="EO115" s="16"/>
      <c r="EP115" s="16"/>
      <c r="EQ115" s="16"/>
      <c r="ER115" s="16"/>
      <c r="ES115" s="16"/>
      <c r="ET115" s="16"/>
      <c r="EU115" s="16"/>
      <c r="EV115" s="16"/>
      <c r="EW115" s="16"/>
      <c r="EX115" s="16"/>
      <c r="EY115" s="16"/>
      <c r="EZ115" s="16"/>
      <c r="FA115" s="16"/>
      <c r="FB115" s="16"/>
      <c r="FC115" s="16"/>
      <c r="FD115" s="16"/>
      <c r="FE115" s="16"/>
      <c r="FF115" s="16"/>
      <c r="FG115" s="16"/>
      <c r="FH115" s="16"/>
      <c r="FI115" s="16"/>
      <c r="FJ115" s="16"/>
      <c r="FK115" s="16"/>
      <c r="FL115" s="16"/>
      <c r="FM115" s="16"/>
      <c r="FN115" s="16"/>
      <c r="FO115" s="16"/>
      <c r="FP115" s="16"/>
      <c r="FQ115" s="16"/>
      <c r="FR115" s="16"/>
      <c r="FS115" s="16"/>
      <c r="FT115" s="16"/>
      <c r="FU115" s="16"/>
      <c r="FV115" s="16"/>
      <c r="FW115" s="16"/>
      <c r="FX115" s="16"/>
      <c r="FY115" s="16"/>
      <c r="FZ115" s="16"/>
      <c r="GA115" s="16"/>
      <c r="GB115" s="16"/>
      <c r="GC115" s="16"/>
      <c r="GD115" s="16"/>
      <c r="GE115" s="16"/>
      <c r="GF115" s="16"/>
      <c r="GG115" s="16"/>
      <c r="GH115" s="16"/>
      <c r="GI115" s="16"/>
      <c r="GJ115" s="16"/>
      <c r="GK115" s="16"/>
      <c r="GL115" s="16"/>
      <c r="GM115" s="16"/>
      <c r="GN115" s="16"/>
      <c r="GO115" s="16"/>
      <c r="GP115" s="16"/>
      <c r="GQ115" s="16"/>
      <c r="GR115" s="16"/>
      <c r="GS115" s="16"/>
      <c r="GT115" s="16"/>
      <c r="GU115" s="16"/>
      <c r="GV115" s="16"/>
      <c r="GW115" s="16"/>
      <c r="GX115" s="16"/>
      <c r="GY115" s="16"/>
      <c r="GZ115" s="16"/>
      <c r="HA115" s="16"/>
      <c r="HB115" s="16"/>
      <c r="HC115" s="16"/>
      <c r="HD115" s="16"/>
      <c r="HE115" s="16"/>
      <c r="HF115" s="16"/>
      <c r="HG115" s="16"/>
      <c r="HH115" s="16"/>
      <c r="HI115" s="16"/>
      <c r="HJ115" s="16"/>
      <c r="HK115" s="16"/>
      <c r="HL115" s="16"/>
      <c r="HM115" s="16"/>
      <c r="HN115" s="16"/>
      <c r="HO115" s="16"/>
      <c r="HP115" s="16"/>
      <c r="HQ115" s="16"/>
      <c r="HR115" s="16"/>
      <c r="HS115" s="16"/>
      <c r="HT115" s="16"/>
      <c r="HU115" s="16"/>
      <c r="HV115" s="16"/>
      <c r="HW115" s="16"/>
      <c r="HX115" s="16"/>
      <c r="HY115" s="16"/>
      <c r="HZ115" s="16"/>
      <c r="IA115" s="16"/>
      <c r="IB115" s="16"/>
      <c r="IC115" s="16"/>
    </row>
    <row r="116" spans="1:237" s="17" customFormat="1" ht="38.25" hidden="1" x14ac:dyDescent="0.25">
      <c r="A116" s="220"/>
      <c r="B116" s="100" t="s">
        <v>161</v>
      </c>
      <c r="C116" s="135"/>
      <c r="D116" s="114">
        <v>0</v>
      </c>
      <c r="E116" s="115">
        <v>0</v>
      </c>
      <c r="F116" s="111" t="s">
        <v>604</v>
      </c>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c r="DA116" s="16"/>
      <c r="DB116" s="16"/>
      <c r="DC116" s="16"/>
      <c r="DD116" s="16"/>
      <c r="DE116" s="16"/>
      <c r="DF116" s="16"/>
      <c r="DG116" s="16"/>
      <c r="DH116" s="16"/>
      <c r="DI116" s="16"/>
      <c r="DJ116" s="16"/>
      <c r="DK116" s="16"/>
      <c r="DL116" s="16"/>
      <c r="DM116" s="16"/>
      <c r="DN116" s="16"/>
      <c r="DO116" s="16"/>
      <c r="DP116" s="16"/>
      <c r="DQ116" s="16"/>
      <c r="DR116" s="16"/>
      <c r="DS116" s="16"/>
      <c r="DT116" s="16"/>
      <c r="DU116" s="16"/>
      <c r="DV116" s="16"/>
      <c r="DW116" s="16"/>
      <c r="DX116" s="16"/>
      <c r="DY116" s="16"/>
      <c r="DZ116" s="16"/>
      <c r="EA116" s="16"/>
      <c r="EB116" s="16"/>
      <c r="EC116" s="16"/>
      <c r="ED116" s="16"/>
      <c r="EE116" s="16"/>
      <c r="EF116" s="16"/>
      <c r="EG116" s="16"/>
      <c r="EH116" s="16"/>
      <c r="EI116" s="16"/>
      <c r="EJ116" s="16"/>
      <c r="EK116" s="16"/>
      <c r="EL116" s="16"/>
      <c r="EM116" s="16"/>
      <c r="EN116" s="16"/>
      <c r="EO116" s="16"/>
      <c r="EP116" s="16"/>
      <c r="EQ116" s="16"/>
      <c r="ER116" s="16"/>
      <c r="ES116" s="16"/>
      <c r="ET116" s="16"/>
      <c r="EU116" s="16"/>
      <c r="EV116" s="16"/>
      <c r="EW116" s="16"/>
      <c r="EX116" s="16"/>
      <c r="EY116" s="16"/>
      <c r="EZ116" s="16"/>
      <c r="FA116" s="16"/>
      <c r="FB116" s="16"/>
      <c r="FC116" s="16"/>
      <c r="FD116" s="16"/>
      <c r="FE116" s="16"/>
      <c r="FF116" s="16"/>
      <c r="FG116" s="16"/>
      <c r="FH116" s="16"/>
      <c r="FI116" s="16"/>
      <c r="FJ116" s="16"/>
      <c r="FK116" s="16"/>
      <c r="FL116" s="16"/>
      <c r="FM116" s="16"/>
      <c r="FN116" s="16"/>
      <c r="FO116" s="16"/>
      <c r="FP116" s="16"/>
      <c r="FQ116" s="16"/>
      <c r="FR116" s="16"/>
      <c r="FS116" s="16"/>
      <c r="FT116" s="16"/>
      <c r="FU116" s="16"/>
      <c r="FV116" s="16"/>
      <c r="FW116" s="16"/>
      <c r="FX116" s="16"/>
      <c r="FY116" s="16"/>
      <c r="FZ116" s="16"/>
      <c r="GA116" s="16"/>
      <c r="GB116" s="16"/>
      <c r="GC116" s="16"/>
      <c r="GD116" s="16"/>
      <c r="GE116" s="16"/>
      <c r="GF116" s="16"/>
      <c r="GG116" s="16"/>
      <c r="GH116" s="16"/>
      <c r="GI116" s="16"/>
      <c r="GJ116" s="16"/>
      <c r="GK116" s="16"/>
      <c r="GL116" s="16"/>
      <c r="GM116" s="16"/>
      <c r="GN116" s="16"/>
      <c r="GO116" s="16"/>
      <c r="GP116" s="16"/>
      <c r="GQ116" s="16"/>
      <c r="GR116" s="16"/>
      <c r="GS116" s="16"/>
      <c r="GT116" s="16"/>
      <c r="GU116" s="16"/>
      <c r="GV116" s="16"/>
      <c r="GW116" s="16"/>
      <c r="GX116" s="16"/>
      <c r="GY116" s="16"/>
      <c r="GZ116" s="16"/>
      <c r="HA116" s="16"/>
      <c r="HB116" s="16"/>
      <c r="HC116" s="16"/>
      <c r="HD116" s="16"/>
      <c r="HE116" s="16"/>
      <c r="HF116" s="16"/>
      <c r="HG116" s="16"/>
      <c r="HH116" s="16"/>
      <c r="HI116" s="16"/>
      <c r="HJ116" s="16"/>
      <c r="HK116" s="16"/>
      <c r="HL116" s="16"/>
      <c r="HM116" s="16"/>
      <c r="HN116" s="16"/>
      <c r="HO116" s="16"/>
      <c r="HP116" s="16"/>
      <c r="HQ116" s="16"/>
      <c r="HR116" s="16"/>
      <c r="HS116" s="16"/>
      <c r="HT116" s="16"/>
      <c r="HU116" s="16"/>
      <c r="HV116" s="16"/>
      <c r="HW116" s="16"/>
      <c r="HX116" s="16"/>
      <c r="HY116" s="16"/>
      <c r="HZ116" s="16"/>
      <c r="IA116" s="16"/>
      <c r="IB116" s="16"/>
      <c r="IC116" s="16"/>
    </row>
    <row r="117" spans="1:237" s="17" customFormat="1" ht="25.5" hidden="1" x14ac:dyDescent="0.25">
      <c r="A117" s="220"/>
      <c r="B117" s="100" t="s">
        <v>162</v>
      </c>
      <c r="C117" s="135"/>
      <c r="D117" s="114">
        <v>0</v>
      </c>
      <c r="E117" s="115">
        <v>0</v>
      </c>
      <c r="F117" s="111" t="s">
        <v>604</v>
      </c>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c r="EW117" s="16"/>
      <c r="EX117" s="16"/>
      <c r="EY117" s="16"/>
      <c r="EZ117" s="16"/>
      <c r="FA117" s="16"/>
      <c r="FB117" s="16"/>
      <c r="FC117" s="16"/>
      <c r="FD117" s="16"/>
      <c r="FE117" s="16"/>
      <c r="FF117" s="16"/>
      <c r="FG117" s="16"/>
      <c r="FH117" s="16"/>
      <c r="FI117" s="16"/>
      <c r="FJ117" s="16"/>
      <c r="FK117" s="16"/>
      <c r="FL117" s="16"/>
      <c r="FM117" s="16"/>
      <c r="FN117" s="16"/>
      <c r="FO117" s="16"/>
      <c r="FP117" s="16"/>
      <c r="FQ117" s="16"/>
      <c r="FR117" s="16"/>
      <c r="FS117" s="16"/>
      <c r="FT117" s="16"/>
      <c r="FU117" s="16"/>
      <c r="FV117" s="16"/>
      <c r="FW117" s="16"/>
      <c r="FX117" s="16"/>
      <c r="FY117" s="16"/>
      <c r="FZ117" s="16"/>
      <c r="GA117" s="16"/>
      <c r="GB117" s="16"/>
      <c r="GC117" s="16"/>
      <c r="GD117" s="16"/>
      <c r="GE117" s="16"/>
      <c r="GF117" s="16"/>
      <c r="GG117" s="16"/>
      <c r="GH117" s="16"/>
      <c r="GI117" s="16"/>
      <c r="GJ117" s="16"/>
      <c r="GK117" s="16"/>
      <c r="GL117" s="16"/>
      <c r="GM117" s="16"/>
      <c r="GN117" s="16"/>
      <c r="GO117" s="16"/>
      <c r="GP117" s="16"/>
      <c r="GQ117" s="16"/>
      <c r="GR117" s="16"/>
      <c r="GS117" s="16"/>
      <c r="GT117" s="16"/>
      <c r="GU117" s="16"/>
      <c r="GV117" s="16"/>
      <c r="GW117" s="16"/>
      <c r="GX117" s="16"/>
      <c r="GY117" s="16"/>
      <c r="GZ117" s="16"/>
      <c r="HA117" s="16"/>
      <c r="HB117" s="16"/>
      <c r="HC117" s="16"/>
      <c r="HD117" s="16"/>
      <c r="HE117" s="16"/>
      <c r="HF117" s="16"/>
      <c r="HG117" s="16"/>
      <c r="HH117" s="16"/>
      <c r="HI117" s="16"/>
      <c r="HJ117" s="16"/>
      <c r="HK117" s="16"/>
      <c r="HL117" s="16"/>
      <c r="HM117" s="16"/>
      <c r="HN117" s="16"/>
      <c r="HO117" s="16"/>
      <c r="HP117" s="16"/>
      <c r="HQ117" s="16"/>
      <c r="HR117" s="16"/>
      <c r="HS117" s="16"/>
      <c r="HT117" s="16"/>
      <c r="HU117" s="16"/>
      <c r="HV117" s="16"/>
      <c r="HW117" s="16"/>
      <c r="HX117" s="16"/>
      <c r="HY117" s="16"/>
      <c r="HZ117" s="16"/>
      <c r="IA117" s="16"/>
      <c r="IB117" s="16"/>
      <c r="IC117" s="16"/>
    </row>
    <row r="118" spans="1:237" s="17" customFormat="1" ht="18" hidden="1" customHeight="1" x14ac:dyDescent="0.25">
      <c r="A118" s="221"/>
      <c r="B118" s="100" t="s">
        <v>163</v>
      </c>
      <c r="C118" s="135"/>
      <c r="D118" s="114">
        <v>0</v>
      </c>
      <c r="E118" s="115">
        <v>0</v>
      </c>
      <c r="F118" s="111" t="s">
        <v>604</v>
      </c>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c r="DA118" s="16"/>
      <c r="DB118" s="16"/>
      <c r="DC118" s="16"/>
      <c r="DD118" s="16"/>
      <c r="DE118" s="16"/>
      <c r="DF118" s="16"/>
      <c r="DG118" s="16"/>
      <c r="DH118" s="16"/>
      <c r="DI118" s="16"/>
      <c r="DJ118" s="16"/>
      <c r="DK118" s="16"/>
      <c r="DL118" s="16"/>
      <c r="DM118" s="16"/>
      <c r="DN118" s="16"/>
      <c r="DO118" s="16"/>
      <c r="DP118" s="16"/>
      <c r="DQ118" s="16"/>
      <c r="DR118" s="16"/>
      <c r="DS118" s="16"/>
      <c r="DT118" s="16"/>
      <c r="DU118" s="16"/>
      <c r="DV118" s="16"/>
      <c r="DW118" s="16"/>
      <c r="DX118" s="16"/>
      <c r="DY118" s="16"/>
      <c r="DZ118" s="16"/>
      <c r="EA118" s="16"/>
      <c r="EB118" s="16"/>
      <c r="EC118" s="16"/>
      <c r="ED118" s="16"/>
      <c r="EE118" s="16"/>
      <c r="EF118" s="16"/>
      <c r="EG118" s="16"/>
      <c r="EH118" s="16"/>
      <c r="EI118" s="16"/>
      <c r="EJ118" s="16"/>
      <c r="EK118" s="16"/>
      <c r="EL118" s="16"/>
      <c r="EM118" s="16"/>
      <c r="EN118" s="16"/>
      <c r="EO118" s="16"/>
      <c r="EP118" s="16"/>
      <c r="EQ118" s="16"/>
      <c r="ER118" s="16"/>
      <c r="ES118" s="16"/>
      <c r="ET118" s="16"/>
      <c r="EU118" s="16"/>
      <c r="EV118" s="16"/>
      <c r="EW118" s="16"/>
      <c r="EX118" s="16"/>
      <c r="EY118" s="16"/>
      <c r="EZ118" s="16"/>
      <c r="FA118" s="16"/>
      <c r="FB118" s="16"/>
      <c r="FC118" s="16"/>
      <c r="FD118" s="16"/>
      <c r="FE118" s="16"/>
      <c r="FF118" s="16"/>
      <c r="FG118" s="16"/>
      <c r="FH118" s="16"/>
      <c r="FI118" s="16"/>
      <c r="FJ118" s="16"/>
      <c r="FK118" s="16"/>
      <c r="FL118" s="16"/>
      <c r="FM118" s="16"/>
      <c r="FN118" s="16"/>
      <c r="FO118" s="16"/>
      <c r="FP118" s="16"/>
      <c r="FQ118" s="16"/>
      <c r="FR118" s="16"/>
      <c r="FS118" s="16"/>
      <c r="FT118" s="16"/>
      <c r="FU118" s="16"/>
      <c r="FV118" s="16"/>
      <c r="FW118" s="16"/>
      <c r="FX118" s="16"/>
      <c r="FY118" s="16"/>
      <c r="FZ118" s="16"/>
      <c r="GA118" s="16"/>
      <c r="GB118" s="16"/>
      <c r="GC118" s="16"/>
      <c r="GD118" s="16"/>
      <c r="GE118" s="16"/>
      <c r="GF118" s="16"/>
      <c r="GG118" s="16"/>
      <c r="GH118" s="16"/>
      <c r="GI118" s="16"/>
      <c r="GJ118" s="16"/>
      <c r="GK118" s="16"/>
      <c r="GL118" s="16"/>
      <c r="GM118" s="16"/>
      <c r="GN118" s="16"/>
      <c r="GO118" s="16"/>
      <c r="GP118" s="16"/>
      <c r="GQ118" s="16"/>
      <c r="GR118" s="16"/>
      <c r="GS118" s="16"/>
      <c r="GT118" s="16"/>
      <c r="GU118" s="16"/>
      <c r="GV118" s="16"/>
      <c r="GW118" s="16"/>
      <c r="GX118" s="16"/>
      <c r="GY118" s="16"/>
      <c r="GZ118" s="16"/>
      <c r="HA118" s="16"/>
      <c r="HB118" s="16"/>
      <c r="HC118" s="16"/>
      <c r="HD118" s="16"/>
      <c r="HE118" s="16"/>
      <c r="HF118" s="16"/>
      <c r="HG118" s="16"/>
      <c r="HH118" s="16"/>
      <c r="HI118" s="16"/>
      <c r="HJ118" s="16"/>
      <c r="HK118" s="16"/>
      <c r="HL118" s="16"/>
      <c r="HM118" s="16"/>
      <c r="HN118" s="16"/>
      <c r="HO118" s="16"/>
      <c r="HP118" s="16"/>
      <c r="HQ118" s="16"/>
      <c r="HR118" s="16"/>
      <c r="HS118" s="16"/>
      <c r="HT118" s="16"/>
      <c r="HU118" s="16"/>
      <c r="HV118" s="16"/>
      <c r="HW118" s="16"/>
      <c r="HX118" s="16"/>
      <c r="HY118" s="16"/>
      <c r="HZ118" s="16"/>
      <c r="IA118" s="16"/>
      <c r="IB118" s="16"/>
      <c r="IC118" s="16"/>
    </row>
    <row r="119" spans="1:237" s="17" customFormat="1" ht="53.45" customHeight="1" x14ac:dyDescent="0.25">
      <c r="A119" s="64" t="s">
        <v>99</v>
      </c>
      <c r="B119" s="108" t="s">
        <v>603</v>
      </c>
      <c r="C119" s="109">
        <v>1588124</v>
      </c>
      <c r="D119" s="110">
        <v>0</v>
      </c>
      <c r="E119" s="110">
        <v>0</v>
      </c>
      <c r="F119" s="111" t="s">
        <v>515</v>
      </c>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c r="DA119" s="16"/>
      <c r="DB119" s="16"/>
      <c r="DC119" s="16"/>
      <c r="DD119" s="16"/>
      <c r="DE119" s="16"/>
      <c r="DF119" s="16"/>
      <c r="DG119" s="16"/>
      <c r="DH119" s="16"/>
      <c r="DI119" s="16"/>
      <c r="DJ119" s="16"/>
      <c r="DK119" s="16"/>
      <c r="DL119" s="16"/>
      <c r="DM119" s="16"/>
      <c r="DN119" s="16"/>
      <c r="DO119" s="16"/>
      <c r="DP119" s="16"/>
      <c r="DQ119" s="16"/>
      <c r="DR119" s="16"/>
      <c r="DS119" s="16"/>
      <c r="DT119" s="16"/>
      <c r="DU119" s="16"/>
      <c r="DV119" s="16"/>
      <c r="DW119" s="16"/>
      <c r="DX119" s="16"/>
      <c r="DY119" s="16"/>
      <c r="DZ119" s="16"/>
      <c r="EA119" s="16"/>
      <c r="EB119" s="16"/>
      <c r="EC119" s="16"/>
      <c r="ED119" s="16"/>
      <c r="EE119" s="16"/>
      <c r="EF119" s="16"/>
      <c r="EG119" s="16"/>
      <c r="EH119" s="16"/>
      <c r="EI119" s="16"/>
      <c r="EJ119" s="16"/>
      <c r="EK119" s="16"/>
      <c r="EL119" s="16"/>
      <c r="EM119" s="16"/>
      <c r="EN119" s="16"/>
      <c r="EO119" s="16"/>
      <c r="EP119" s="16"/>
      <c r="EQ119" s="16"/>
      <c r="ER119" s="16"/>
      <c r="ES119" s="16"/>
      <c r="ET119" s="16"/>
      <c r="EU119" s="16"/>
      <c r="EV119" s="16"/>
      <c r="EW119" s="16"/>
      <c r="EX119" s="16"/>
      <c r="EY119" s="16"/>
      <c r="EZ119" s="16"/>
      <c r="FA119" s="16"/>
      <c r="FB119" s="16"/>
      <c r="FC119" s="16"/>
      <c r="FD119" s="16"/>
      <c r="FE119" s="16"/>
      <c r="FF119" s="16"/>
      <c r="FG119" s="16"/>
      <c r="FH119" s="16"/>
      <c r="FI119" s="16"/>
      <c r="FJ119" s="16"/>
      <c r="FK119" s="16"/>
      <c r="FL119" s="16"/>
      <c r="FM119" s="16"/>
      <c r="FN119" s="16"/>
      <c r="FO119" s="16"/>
      <c r="FP119" s="16"/>
      <c r="FQ119" s="16"/>
      <c r="FR119" s="16"/>
      <c r="FS119" s="16"/>
      <c r="FT119" s="16"/>
      <c r="FU119" s="16"/>
      <c r="FV119" s="16"/>
      <c r="FW119" s="16"/>
      <c r="FX119" s="16"/>
      <c r="FY119" s="16"/>
      <c r="FZ119" s="16"/>
      <c r="GA119" s="16"/>
      <c r="GB119" s="16"/>
      <c r="GC119" s="16"/>
      <c r="GD119" s="16"/>
      <c r="GE119" s="16"/>
      <c r="GF119" s="16"/>
      <c r="GG119" s="16"/>
      <c r="GH119" s="16"/>
      <c r="GI119" s="16"/>
      <c r="GJ119" s="16"/>
      <c r="GK119" s="16"/>
      <c r="GL119" s="16"/>
      <c r="GM119" s="16"/>
      <c r="GN119" s="16"/>
      <c r="GO119" s="16"/>
      <c r="GP119" s="16"/>
      <c r="GQ119" s="16"/>
      <c r="GR119" s="16"/>
      <c r="GS119" s="16"/>
      <c r="GT119" s="16"/>
      <c r="GU119" s="16"/>
      <c r="GV119" s="16"/>
      <c r="GW119" s="16"/>
      <c r="GX119" s="16"/>
      <c r="GY119" s="16"/>
      <c r="GZ119" s="16"/>
      <c r="HA119" s="16"/>
      <c r="HB119" s="16"/>
      <c r="HC119" s="16"/>
      <c r="HD119" s="16"/>
      <c r="HE119" s="16"/>
      <c r="HF119" s="16"/>
      <c r="HG119" s="16"/>
      <c r="HH119" s="16"/>
      <c r="HI119" s="16"/>
      <c r="HJ119" s="16"/>
      <c r="HK119" s="16"/>
      <c r="HL119" s="16"/>
      <c r="HM119" s="16"/>
      <c r="HN119" s="16"/>
      <c r="HO119" s="16"/>
      <c r="HP119" s="16"/>
      <c r="HQ119" s="16"/>
      <c r="HR119" s="16"/>
      <c r="HS119" s="16"/>
      <c r="HT119" s="16"/>
      <c r="HU119" s="16"/>
      <c r="HV119" s="16"/>
      <c r="HW119" s="16"/>
      <c r="HX119" s="16"/>
      <c r="HY119" s="16"/>
      <c r="HZ119" s="16"/>
      <c r="IA119" s="16"/>
      <c r="IB119" s="16"/>
      <c r="IC119" s="16"/>
    </row>
    <row r="120" spans="1:237" s="18" customFormat="1" ht="33.75" customHeight="1" x14ac:dyDescent="0.25">
      <c r="A120" s="195" t="s">
        <v>12</v>
      </c>
      <c r="B120" s="195"/>
      <c r="C120" s="66">
        <f>SUM(C121:C135)</f>
        <v>43013400</v>
      </c>
      <c r="D120" s="66">
        <f>SUM(D121:D135)</f>
        <v>3021747.79</v>
      </c>
      <c r="E120" s="66">
        <f>SUM(E121:E135)</f>
        <v>2996731.63</v>
      </c>
      <c r="F120" s="73"/>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c r="DA120" s="16"/>
      <c r="DB120" s="16"/>
      <c r="DC120" s="16"/>
      <c r="DD120" s="16"/>
      <c r="DE120" s="16"/>
      <c r="DF120" s="16"/>
      <c r="DG120" s="16"/>
      <c r="DH120" s="16"/>
      <c r="DI120" s="16"/>
      <c r="DJ120" s="16"/>
      <c r="DK120" s="16"/>
      <c r="DL120" s="16"/>
      <c r="DM120" s="16"/>
      <c r="DN120" s="16"/>
      <c r="DO120" s="16"/>
      <c r="DP120" s="16"/>
      <c r="DQ120" s="16"/>
      <c r="DR120" s="16"/>
      <c r="DS120" s="16"/>
      <c r="DT120" s="16"/>
      <c r="DU120" s="16"/>
      <c r="DV120" s="16"/>
      <c r="DW120" s="16"/>
      <c r="DX120" s="16"/>
      <c r="DY120" s="16"/>
      <c r="DZ120" s="16"/>
      <c r="EA120" s="16"/>
      <c r="EB120" s="16"/>
      <c r="EC120" s="16"/>
      <c r="ED120" s="16"/>
      <c r="EE120" s="16"/>
      <c r="EF120" s="16"/>
      <c r="EG120" s="16"/>
      <c r="EH120" s="16"/>
      <c r="EI120" s="16"/>
      <c r="EJ120" s="16"/>
      <c r="EK120" s="16"/>
      <c r="EL120" s="16"/>
      <c r="EM120" s="16"/>
      <c r="EN120" s="16"/>
      <c r="EO120" s="16"/>
      <c r="EP120" s="16"/>
      <c r="EQ120" s="16"/>
      <c r="ER120" s="16"/>
      <c r="ES120" s="16"/>
      <c r="ET120" s="16"/>
      <c r="EU120" s="16"/>
      <c r="EV120" s="16"/>
      <c r="EW120" s="16"/>
      <c r="EX120" s="16"/>
      <c r="EY120" s="16"/>
      <c r="EZ120" s="16"/>
      <c r="FA120" s="16"/>
      <c r="FB120" s="16"/>
      <c r="FC120" s="16"/>
      <c r="FD120" s="16"/>
      <c r="FE120" s="16"/>
      <c r="FF120" s="16"/>
      <c r="FG120" s="16"/>
      <c r="FH120" s="16"/>
      <c r="FI120" s="16"/>
      <c r="FJ120" s="16"/>
      <c r="FK120" s="16"/>
      <c r="FL120" s="16"/>
      <c r="FM120" s="16"/>
      <c r="FN120" s="16"/>
      <c r="FO120" s="16"/>
      <c r="FP120" s="16"/>
      <c r="FQ120" s="16"/>
      <c r="FR120" s="16"/>
      <c r="FS120" s="16"/>
      <c r="FT120" s="16"/>
      <c r="FU120" s="16"/>
      <c r="FV120" s="16"/>
      <c r="FW120" s="16"/>
      <c r="FX120" s="16"/>
      <c r="FY120" s="16"/>
      <c r="FZ120" s="16"/>
      <c r="GA120" s="16"/>
      <c r="GB120" s="16"/>
      <c r="GC120" s="16"/>
      <c r="GD120" s="16"/>
      <c r="GE120" s="16"/>
      <c r="GF120" s="16"/>
      <c r="GG120" s="16"/>
      <c r="GH120" s="16"/>
      <c r="GI120" s="16"/>
      <c r="GJ120" s="16"/>
      <c r="GK120" s="16"/>
      <c r="GL120" s="16"/>
      <c r="GM120" s="16"/>
      <c r="GN120" s="16"/>
      <c r="GO120" s="16"/>
      <c r="GP120" s="16"/>
      <c r="GQ120" s="16"/>
      <c r="GR120" s="16"/>
      <c r="GS120" s="16"/>
      <c r="GT120" s="16"/>
      <c r="GU120" s="16"/>
      <c r="GV120" s="16"/>
      <c r="GW120" s="16"/>
      <c r="GX120" s="16"/>
      <c r="GY120" s="16"/>
      <c r="GZ120" s="16"/>
      <c r="HA120" s="16"/>
      <c r="HB120" s="16"/>
      <c r="HC120" s="16"/>
      <c r="HD120" s="16"/>
      <c r="HE120" s="16"/>
      <c r="HF120" s="16"/>
      <c r="HG120" s="16"/>
      <c r="HH120" s="16"/>
      <c r="HI120" s="16"/>
      <c r="HJ120" s="16"/>
      <c r="HK120" s="16"/>
      <c r="HL120" s="16"/>
      <c r="HM120" s="16"/>
      <c r="HN120" s="16"/>
      <c r="HO120" s="16"/>
      <c r="HP120" s="16"/>
      <c r="HQ120" s="16"/>
      <c r="HR120" s="16"/>
      <c r="HS120" s="16"/>
      <c r="HT120" s="16"/>
      <c r="HU120" s="16"/>
      <c r="HV120" s="16"/>
      <c r="HW120" s="16"/>
      <c r="HX120" s="16"/>
      <c r="HY120" s="16"/>
      <c r="HZ120" s="16"/>
      <c r="IA120" s="16"/>
      <c r="IB120" s="16"/>
      <c r="IC120" s="16"/>
    </row>
    <row r="121" spans="1:237" s="18" customFormat="1" ht="89.25" x14ac:dyDescent="0.25">
      <c r="A121" s="112" t="s">
        <v>13</v>
      </c>
      <c r="B121" s="99" t="s">
        <v>437</v>
      </c>
      <c r="C121" s="113">
        <v>1777908</v>
      </c>
      <c r="D121" s="114">
        <v>0</v>
      </c>
      <c r="E121" s="115">
        <v>0</v>
      </c>
      <c r="F121" s="111" t="s">
        <v>604</v>
      </c>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c r="DA121" s="16"/>
      <c r="DB121" s="16"/>
      <c r="DC121" s="16"/>
      <c r="DD121" s="16"/>
      <c r="DE121" s="16"/>
      <c r="DF121" s="16"/>
      <c r="DG121" s="16"/>
      <c r="DH121" s="16"/>
      <c r="DI121" s="16"/>
      <c r="DJ121" s="16"/>
      <c r="DK121" s="16"/>
      <c r="DL121" s="16"/>
      <c r="DM121" s="16"/>
      <c r="DN121" s="16"/>
      <c r="DO121" s="16"/>
      <c r="DP121" s="16"/>
      <c r="DQ121" s="16"/>
      <c r="DR121" s="16"/>
      <c r="DS121" s="16"/>
      <c r="DT121" s="16"/>
      <c r="DU121" s="16"/>
      <c r="DV121" s="16"/>
      <c r="DW121" s="16"/>
      <c r="DX121" s="16"/>
      <c r="DY121" s="16"/>
      <c r="DZ121" s="16"/>
      <c r="EA121" s="16"/>
      <c r="EB121" s="16"/>
      <c r="EC121" s="16"/>
      <c r="ED121" s="16"/>
      <c r="EE121" s="16"/>
      <c r="EF121" s="16"/>
      <c r="EG121" s="16"/>
      <c r="EH121" s="16"/>
      <c r="EI121" s="16"/>
      <c r="EJ121" s="16"/>
      <c r="EK121" s="16"/>
      <c r="EL121" s="16"/>
      <c r="EM121" s="16"/>
      <c r="EN121" s="16"/>
      <c r="EO121" s="16"/>
      <c r="EP121" s="16"/>
      <c r="EQ121" s="16"/>
      <c r="ER121" s="16"/>
      <c r="ES121" s="16"/>
      <c r="ET121" s="16"/>
      <c r="EU121" s="16"/>
      <c r="EV121" s="16"/>
      <c r="EW121" s="16"/>
      <c r="EX121" s="16"/>
      <c r="EY121" s="16"/>
      <c r="EZ121" s="16"/>
      <c r="FA121" s="16"/>
      <c r="FB121" s="16"/>
      <c r="FC121" s="16"/>
      <c r="FD121" s="16"/>
      <c r="FE121" s="16"/>
      <c r="FF121" s="16"/>
      <c r="FG121" s="16"/>
      <c r="FH121" s="16"/>
      <c r="FI121" s="16"/>
      <c r="FJ121" s="16"/>
      <c r="FK121" s="16"/>
      <c r="FL121" s="16"/>
      <c r="FM121" s="16"/>
      <c r="FN121" s="16"/>
      <c r="FO121" s="16"/>
      <c r="FP121" s="16"/>
      <c r="FQ121" s="16"/>
      <c r="FR121" s="16"/>
      <c r="FS121" s="16"/>
      <c r="FT121" s="16"/>
      <c r="FU121" s="16"/>
      <c r="FV121" s="16"/>
      <c r="FW121" s="16"/>
      <c r="FX121" s="16"/>
      <c r="FY121" s="16"/>
      <c r="FZ121" s="16"/>
      <c r="GA121" s="16"/>
      <c r="GB121" s="16"/>
      <c r="GC121" s="16"/>
      <c r="GD121" s="16"/>
      <c r="GE121" s="16"/>
      <c r="GF121" s="16"/>
      <c r="GG121" s="16"/>
      <c r="GH121" s="16"/>
      <c r="GI121" s="16"/>
      <c r="GJ121" s="16"/>
      <c r="GK121" s="16"/>
      <c r="GL121" s="16"/>
      <c r="GM121" s="16"/>
      <c r="GN121" s="16"/>
      <c r="GO121" s="16"/>
      <c r="GP121" s="16"/>
      <c r="GQ121" s="16"/>
      <c r="GR121" s="16"/>
      <c r="GS121" s="16"/>
      <c r="GT121" s="16"/>
      <c r="GU121" s="16"/>
      <c r="GV121" s="16"/>
      <c r="GW121" s="16"/>
      <c r="GX121" s="16"/>
      <c r="GY121" s="16"/>
      <c r="GZ121" s="16"/>
      <c r="HA121" s="16"/>
      <c r="HB121" s="16"/>
      <c r="HC121" s="16"/>
      <c r="HD121" s="16"/>
      <c r="HE121" s="16"/>
      <c r="HF121" s="16"/>
      <c r="HG121" s="16"/>
      <c r="HH121" s="16"/>
      <c r="HI121" s="16"/>
      <c r="HJ121" s="16"/>
      <c r="HK121" s="16"/>
      <c r="HL121" s="16"/>
      <c r="HM121" s="16"/>
      <c r="HN121" s="16"/>
      <c r="HO121" s="16"/>
      <c r="HP121" s="16"/>
      <c r="HQ121" s="16"/>
      <c r="HR121" s="16"/>
      <c r="HS121" s="16"/>
      <c r="HT121" s="16"/>
      <c r="HU121" s="16"/>
      <c r="HV121" s="16"/>
      <c r="HW121" s="16"/>
      <c r="HX121" s="16"/>
      <c r="HY121" s="16"/>
      <c r="HZ121" s="16"/>
      <c r="IA121" s="16"/>
      <c r="IB121" s="16"/>
      <c r="IC121" s="16"/>
    </row>
    <row r="122" spans="1:237" ht="89.25" x14ac:dyDescent="0.25">
      <c r="A122" s="116" t="s">
        <v>14</v>
      </c>
      <c r="B122" s="99" t="s">
        <v>436</v>
      </c>
      <c r="C122" s="113">
        <v>4664324</v>
      </c>
      <c r="D122" s="114">
        <v>0</v>
      </c>
      <c r="E122" s="115">
        <v>0</v>
      </c>
      <c r="F122" s="111" t="s">
        <v>604</v>
      </c>
    </row>
    <row r="123" spans="1:237" ht="78" customHeight="1" x14ac:dyDescent="0.25">
      <c r="A123" s="204" t="s">
        <v>148</v>
      </c>
      <c r="B123" s="99" t="s">
        <v>434</v>
      </c>
      <c r="C123" s="210">
        <v>6015956</v>
      </c>
      <c r="D123" s="114">
        <v>263943.27</v>
      </c>
      <c r="E123" s="115">
        <v>0</v>
      </c>
      <c r="F123" s="111" t="s">
        <v>538</v>
      </c>
    </row>
    <row r="124" spans="1:237" ht="165.75" x14ac:dyDescent="0.25">
      <c r="A124" s="206"/>
      <c r="B124" s="99" t="s">
        <v>435</v>
      </c>
      <c r="C124" s="211"/>
      <c r="D124" s="114">
        <v>0</v>
      </c>
      <c r="E124" s="115">
        <v>0</v>
      </c>
      <c r="F124" s="111" t="s">
        <v>432</v>
      </c>
    </row>
    <row r="125" spans="1:237" ht="76.5" hidden="1" x14ac:dyDescent="0.25">
      <c r="A125" s="112" t="s">
        <v>15</v>
      </c>
      <c r="B125" s="99" t="s">
        <v>433</v>
      </c>
      <c r="C125" s="113">
        <v>6184158</v>
      </c>
      <c r="D125" s="114">
        <v>0</v>
      </c>
      <c r="E125" s="115">
        <v>0</v>
      </c>
      <c r="F125" s="111" t="s">
        <v>432</v>
      </c>
    </row>
    <row r="126" spans="1:237" ht="89.25" x14ac:dyDescent="0.25">
      <c r="A126" s="112" t="s">
        <v>16</v>
      </c>
      <c r="B126" s="99" t="s">
        <v>431</v>
      </c>
      <c r="C126" s="113">
        <v>1031787</v>
      </c>
      <c r="D126" s="114">
        <v>0</v>
      </c>
      <c r="E126" s="115">
        <v>0</v>
      </c>
      <c r="F126" s="111" t="s">
        <v>430</v>
      </c>
    </row>
    <row r="127" spans="1:237" ht="89.25" hidden="1" x14ac:dyDescent="0.25">
      <c r="A127" s="112" t="s">
        <v>172</v>
      </c>
      <c r="B127" s="99" t="s">
        <v>429</v>
      </c>
      <c r="C127" s="113">
        <v>3798045</v>
      </c>
      <c r="D127" s="114">
        <v>0</v>
      </c>
      <c r="E127" s="115">
        <v>0</v>
      </c>
      <c r="F127" s="111" t="s">
        <v>604</v>
      </c>
    </row>
    <row r="128" spans="1:237" ht="114.75" hidden="1" x14ac:dyDescent="0.25">
      <c r="A128" s="116" t="s">
        <v>17</v>
      </c>
      <c r="B128" s="99" t="s">
        <v>428</v>
      </c>
      <c r="C128" s="113">
        <v>3381569</v>
      </c>
      <c r="D128" s="114">
        <v>0</v>
      </c>
      <c r="E128" s="115">
        <v>0</v>
      </c>
      <c r="F128" s="111" t="s">
        <v>604</v>
      </c>
    </row>
    <row r="129" spans="1:237" ht="114.75" x14ac:dyDescent="0.25">
      <c r="A129" s="64" t="s">
        <v>100</v>
      </c>
      <c r="B129" s="100" t="s">
        <v>422</v>
      </c>
      <c r="C129" s="113">
        <v>2408003</v>
      </c>
      <c r="D129" s="114">
        <v>2236773.6</v>
      </c>
      <c r="E129" s="115">
        <v>0</v>
      </c>
      <c r="F129" s="111" t="s">
        <v>539</v>
      </c>
    </row>
    <row r="130" spans="1:237" ht="89.25" hidden="1" x14ac:dyDescent="0.25">
      <c r="A130" s="64" t="s">
        <v>101</v>
      </c>
      <c r="B130" s="100" t="s">
        <v>423</v>
      </c>
      <c r="C130" s="113">
        <v>2924930</v>
      </c>
      <c r="D130" s="114">
        <v>0</v>
      </c>
      <c r="E130" s="115">
        <v>0</v>
      </c>
      <c r="F130" s="111" t="s">
        <v>604</v>
      </c>
    </row>
    <row r="131" spans="1:237" s="18" customFormat="1" ht="89.25" hidden="1" x14ac:dyDescent="0.25">
      <c r="A131" s="64" t="s">
        <v>102</v>
      </c>
      <c r="B131" s="100" t="s">
        <v>424</v>
      </c>
      <c r="C131" s="113">
        <v>1005693</v>
      </c>
      <c r="D131" s="114">
        <v>0</v>
      </c>
      <c r="E131" s="115">
        <v>0</v>
      </c>
      <c r="F131" s="111" t="s">
        <v>604</v>
      </c>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c r="DA131" s="16"/>
      <c r="DB131" s="16"/>
      <c r="DC131" s="16"/>
      <c r="DD131" s="16"/>
      <c r="DE131" s="16"/>
      <c r="DF131" s="16"/>
      <c r="DG131" s="16"/>
      <c r="DH131" s="16"/>
      <c r="DI131" s="16"/>
      <c r="DJ131" s="16"/>
      <c r="DK131" s="16"/>
      <c r="DL131" s="16"/>
      <c r="DM131" s="16"/>
      <c r="DN131" s="16"/>
      <c r="DO131" s="16"/>
      <c r="DP131" s="16"/>
      <c r="DQ131" s="16"/>
      <c r="DR131" s="16"/>
      <c r="DS131" s="16"/>
      <c r="DT131" s="16"/>
      <c r="DU131" s="16"/>
      <c r="DV131" s="16"/>
      <c r="DW131" s="16"/>
      <c r="DX131" s="16"/>
      <c r="DY131" s="16"/>
      <c r="DZ131" s="16"/>
      <c r="EA131" s="16"/>
      <c r="EB131" s="16"/>
      <c r="EC131" s="16"/>
      <c r="ED131" s="16"/>
      <c r="EE131" s="16"/>
      <c r="EF131" s="16"/>
      <c r="EG131" s="16"/>
      <c r="EH131" s="16"/>
      <c r="EI131" s="16"/>
      <c r="EJ131" s="16"/>
      <c r="EK131" s="16"/>
      <c r="EL131" s="16"/>
      <c r="EM131" s="16"/>
      <c r="EN131" s="16"/>
      <c r="EO131" s="16"/>
      <c r="EP131" s="16"/>
      <c r="EQ131" s="16"/>
      <c r="ER131" s="16"/>
      <c r="ES131" s="16"/>
      <c r="ET131" s="16"/>
      <c r="EU131" s="16"/>
      <c r="EV131" s="16"/>
      <c r="EW131" s="16"/>
      <c r="EX131" s="16"/>
      <c r="EY131" s="16"/>
      <c r="EZ131" s="16"/>
      <c r="FA131" s="16"/>
      <c r="FB131" s="16"/>
      <c r="FC131" s="16"/>
      <c r="FD131" s="16"/>
      <c r="FE131" s="16"/>
      <c r="FF131" s="16"/>
      <c r="FG131" s="16"/>
      <c r="FH131" s="16"/>
      <c r="FI131" s="16"/>
      <c r="FJ131" s="16"/>
      <c r="FK131" s="16"/>
      <c r="FL131" s="16"/>
      <c r="FM131" s="16"/>
      <c r="FN131" s="16"/>
      <c r="FO131" s="16"/>
      <c r="FP131" s="16"/>
      <c r="FQ131" s="16"/>
      <c r="FR131" s="16"/>
      <c r="FS131" s="16"/>
      <c r="FT131" s="16"/>
      <c r="FU131" s="16"/>
      <c r="FV131" s="16"/>
      <c r="FW131" s="16"/>
      <c r="FX131" s="16"/>
      <c r="FY131" s="16"/>
      <c r="FZ131" s="16"/>
      <c r="GA131" s="16"/>
      <c r="GB131" s="16"/>
      <c r="GC131" s="16"/>
      <c r="GD131" s="16"/>
      <c r="GE131" s="16"/>
      <c r="GF131" s="16"/>
      <c r="GG131" s="16"/>
      <c r="GH131" s="16"/>
      <c r="GI131" s="16"/>
      <c r="GJ131" s="16"/>
      <c r="GK131" s="16"/>
      <c r="GL131" s="16"/>
      <c r="GM131" s="16"/>
      <c r="GN131" s="16"/>
      <c r="GO131" s="16"/>
      <c r="GP131" s="16"/>
      <c r="GQ131" s="16"/>
      <c r="GR131" s="16"/>
      <c r="GS131" s="16"/>
      <c r="GT131" s="16"/>
      <c r="GU131" s="16"/>
      <c r="GV131" s="16"/>
      <c r="GW131" s="16"/>
      <c r="GX131" s="16"/>
      <c r="GY131" s="16"/>
      <c r="GZ131" s="16"/>
      <c r="HA131" s="16"/>
      <c r="HB131" s="16"/>
      <c r="HC131" s="16"/>
      <c r="HD131" s="16"/>
      <c r="HE131" s="16"/>
      <c r="HF131" s="16"/>
      <c r="HG131" s="16"/>
      <c r="HH131" s="16"/>
      <c r="HI131" s="16"/>
      <c r="HJ131" s="16"/>
      <c r="HK131" s="16"/>
      <c r="HL131" s="16"/>
      <c r="HM131" s="16"/>
      <c r="HN131" s="16"/>
      <c r="HO131" s="16"/>
      <c r="HP131" s="16"/>
      <c r="HQ131" s="16"/>
      <c r="HR131" s="16"/>
      <c r="HS131" s="16"/>
      <c r="HT131" s="16"/>
      <c r="HU131" s="16"/>
      <c r="HV131" s="16"/>
      <c r="HW131" s="16"/>
      <c r="HX131" s="16"/>
      <c r="HY131" s="16"/>
      <c r="HZ131" s="16"/>
      <c r="IA131" s="16"/>
      <c r="IB131" s="16"/>
      <c r="IC131" s="16"/>
    </row>
    <row r="132" spans="1:237" s="17" customFormat="1" ht="102" x14ac:dyDescent="0.25">
      <c r="A132" s="64" t="s">
        <v>103</v>
      </c>
      <c r="B132" s="100" t="s">
        <v>427</v>
      </c>
      <c r="C132" s="113">
        <v>6786544</v>
      </c>
      <c r="D132" s="114">
        <v>0</v>
      </c>
      <c r="E132" s="115">
        <v>2996731.63</v>
      </c>
      <c r="F132" s="111" t="s">
        <v>609</v>
      </c>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c r="DA132" s="16"/>
      <c r="DB132" s="16"/>
      <c r="DC132" s="16"/>
      <c r="DD132" s="16"/>
      <c r="DE132" s="16"/>
      <c r="DF132" s="16"/>
      <c r="DG132" s="16"/>
      <c r="DH132" s="16"/>
      <c r="DI132" s="16"/>
      <c r="DJ132" s="16"/>
      <c r="DK132" s="16"/>
      <c r="DL132" s="16"/>
      <c r="DM132" s="16"/>
      <c r="DN132" s="16"/>
      <c r="DO132" s="16"/>
      <c r="DP132" s="16"/>
      <c r="DQ132" s="16"/>
      <c r="DR132" s="16"/>
      <c r="DS132" s="16"/>
      <c r="DT132" s="16"/>
      <c r="DU132" s="16"/>
      <c r="DV132" s="16"/>
      <c r="DW132" s="16"/>
      <c r="DX132" s="16"/>
      <c r="DY132" s="16"/>
      <c r="DZ132" s="16"/>
      <c r="EA132" s="16"/>
      <c r="EB132" s="16"/>
      <c r="EC132" s="16"/>
      <c r="ED132" s="16"/>
      <c r="EE132" s="16"/>
      <c r="EF132" s="16"/>
      <c r="EG132" s="16"/>
      <c r="EH132" s="16"/>
      <c r="EI132" s="16"/>
      <c r="EJ132" s="16"/>
      <c r="EK132" s="16"/>
      <c r="EL132" s="16"/>
      <c r="EM132" s="16"/>
      <c r="EN132" s="16"/>
      <c r="EO132" s="16"/>
      <c r="EP132" s="16"/>
      <c r="EQ132" s="16"/>
      <c r="ER132" s="16"/>
      <c r="ES132" s="16"/>
      <c r="ET132" s="16"/>
      <c r="EU132" s="16"/>
      <c r="EV132" s="16"/>
      <c r="EW132" s="16"/>
      <c r="EX132" s="16"/>
      <c r="EY132" s="16"/>
      <c r="EZ132" s="16"/>
      <c r="FA132" s="16"/>
      <c r="FB132" s="16"/>
      <c r="FC132" s="16"/>
      <c r="FD132" s="16"/>
      <c r="FE132" s="16"/>
      <c r="FF132" s="16"/>
      <c r="FG132" s="16"/>
      <c r="FH132" s="16"/>
      <c r="FI132" s="16"/>
      <c r="FJ132" s="16"/>
      <c r="FK132" s="16"/>
      <c r="FL132" s="16"/>
      <c r="FM132" s="16"/>
      <c r="FN132" s="16"/>
      <c r="FO132" s="16"/>
      <c r="FP132" s="16"/>
      <c r="FQ132" s="16"/>
      <c r="FR132" s="16"/>
      <c r="FS132" s="16"/>
      <c r="FT132" s="16"/>
      <c r="FU132" s="16"/>
      <c r="FV132" s="16"/>
      <c r="FW132" s="16"/>
      <c r="FX132" s="16"/>
      <c r="FY132" s="16"/>
      <c r="FZ132" s="16"/>
      <c r="GA132" s="16"/>
      <c r="GB132" s="16"/>
      <c r="GC132" s="16"/>
      <c r="GD132" s="16"/>
      <c r="GE132" s="16"/>
      <c r="GF132" s="16"/>
      <c r="GG132" s="16"/>
      <c r="GH132" s="16"/>
      <c r="GI132" s="16"/>
      <c r="GJ132" s="16"/>
      <c r="GK132" s="16"/>
      <c r="GL132" s="16"/>
      <c r="GM132" s="16"/>
      <c r="GN132" s="16"/>
      <c r="GO132" s="16"/>
      <c r="GP132" s="16"/>
      <c r="GQ132" s="16"/>
      <c r="GR132" s="16"/>
      <c r="GS132" s="16"/>
      <c r="GT132" s="16"/>
      <c r="GU132" s="16"/>
      <c r="GV132" s="16"/>
      <c r="GW132" s="16"/>
      <c r="GX132" s="16"/>
      <c r="GY132" s="16"/>
      <c r="GZ132" s="16"/>
      <c r="HA132" s="16"/>
      <c r="HB132" s="16"/>
      <c r="HC132" s="16"/>
      <c r="HD132" s="16"/>
      <c r="HE132" s="16"/>
      <c r="HF132" s="16"/>
      <c r="HG132" s="16"/>
      <c r="HH132" s="16"/>
      <c r="HI132" s="16"/>
      <c r="HJ132" s="16"/>
      <c r="HK132" s="16"/>
      <c r="HL132" s="16"/>
      <c r="HM132" s="16"/>
      <c r="HN132" s="16"/>
      <c r="HO132" s="16"/>
      <c r="HP132" s="16"/>
      <c r="HQ132" s="16"/>
      <c r="HR132" s="16"/>
      <c r="HS132" s="16"/>
      <c r="HT132" s="16"/>
      <c r="HU132" s="16"/>
      <c r="HV132" s="16"/>
      <c r="HW132" s="16"/>
      <c r="HX132" s="16"/>
      <c r="HY132" s="16"/>
      <c r="HZ132" s="16"/>
      <c r="IA132" s="16"/>
      <c r="IB132" s="16"/>
      <c r="IC132" s="16"/>
    </row>
    <row r="133" spans="1:237" s="17" customFormat="1" ht="102" hidden="1" x14ac:dyDescent="0.25">
      <c r="A133" s="64" t="s">
        <v>104</v>
      </c>
      <c r="B133" s="100" t="s">
        <v>425</v>
      </c>
      <c r="C133" s="113">
        <v>1417916</v>
      </c>
      <c r="D133" s="114">
        <v>0</v>
      </c>
      <c r="E133" s="115">
        <v>0</v>
      </c>
      <c r="F133" s="111" t="s">
        <v>604</v>
      </c>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c r="DA133" s="16"/>
      <c r="DB133" s="16"/>
      <c r="DC133" s="16"/>
      <c r="DD133" s="16"/>
      <c r="DE133" s="16"/>
      <c r="DF133" s="16"/>
      <c r="DG133" s="16"/>
      <c r="DH133" s="16"/>
      <c r="DI133" s="16"/>
      <c r="DJ133" s="16"/>
      <c r="DK133" s="16"/>
      <c r="DL133" s="16"/>
      <c r="DM133" s="16"/>
      <c r="DN133" s="16"/>
      <c r="DO133" s="16"/>
      <c r="DP133" s="16"/>
      <c r="DQ133" s="16"/>
      <c r="DR133" s="16"/>
      <c r="DS133" s="16"/>
      <c r="DT133" s="16"/>
      <c r="DU133" s="16"/>
      <c r="DV133" s="16"/>
      <c r="DW133" s="16"/>
      <c r="DX133" s="16"/>
      <c r="DY133" s="16"/>
      <c r="DZ133" s="16"/>
      <c r="EA133" s="16"/>
      <c r="EB133" s="16"/>
      <c r="EC133" s="16"/>
      <c r="ED133" s="16"/>
      <c r="EE133" s="16"/>
      <c r="EF133" s="16"/>
      <c r="EG133" s="16"/>
      <c r="EH133" s="16"/>
      <c r="EI133" s="16"/>
      <c r="EJ133" s="16"/>
      <c r="EK133" s="16"/>
      <c r="EL133" s="16"/>
      <c r="EM133" s="16"/>
      <c r="EN133" s="16"/>
      <c r="EO133" s="16"/>
      <c r="EP133" s="16"/>
      <c r="EQ133" s="16"/>
      <c r="ER133" s="16"/>
      <c r="ES133" s="16"/>
      <c r="ET133" s="16"/>
      <c r="EU133" s="16"/>
      <c r="EV133" s="16"/>
      <c r="EW133" s="16"/>
      <c r="EX133" s="16"/>
      <c r="EY133" s="16"/>
      <c r="EZ133" s="16"/>
      <c r="FA133" s="16"/>
      <c r="FB133" s="16"/>
      <c r="FC133" s="16"/>
      <c r="FD133" s="16"/>
      <c r="FE133" s="16"/>
      <c r="FF133" s="16"/>
      <c r="FG133" s="16"/>
      <c r="FH133" s="16"/>
      <c r="FI133" s="16"/>
      <c r="FJ133" s="16"/>
      <c r="FK133" s="16"/>
      <c r="FL133" s="16"/>
      <c r="FM133" s="16"/>
      <c r="FN133" s="16"/>
      <c r="FO133" s="16"/>
      <c r="FP133" s="16"/>
      <c r="FQ133" s="16"/>
      <c r="FR133" s="16"/>
      <c r="FS133" s="16"/>
      <c r="FT133" s="16"/>
      <c r="FU133" s="16"/>
      <c r="FV133" s="16"/>
      <c r="FW133" s="16"/>
      <c r="FX133" s="16"/>
      <c r="FY133" s="16"/>
      <c r="FZ133" s="16"/>
      <c r="GA133" s="16"/>
      <c r="GB133" s="16"/>
      <c r="GC133" s="16"/>
      <c r="GD133" s="16"/>
      <c r="GE133" s="16"/>
      <c r="GF133" s="16"/>
      <c r="GG133" s="16"/>
      <c r="GH133" s="16"/>
      <c r="GI133" s="16"/>
      <c r="GJ133" s="16"/>
      <c r="GK133" s="16"/>
      <c r="GL133" s="16"/>
      <c r="GM133" s="16"/>
      <c r="GN133" s="16"/>
      <c r="GO133" s="16"/>
      <c r="GP133" s="16"/>
      <c r="GQ133" s="16"/>
      <c r="GR133" s="16"/>
      <c r="GS133" s="16"/>
      <c r="GT133" s="16"/>
      <c r="GU133" s="16"/>
      <c r="GV133" s="16"/>
      <c r="GW133" s="16"/>
      <c r="GX133" s="16"/>
      <c r="GY133" s="16"/>
      <c r="GZ133" s="16"/>
      <c r="HA133" s="16"/>
      <c r="HB133" s="16"/>
      <c r="HC133" s="16"/>
      <c r="HD133" s="16"/>
      <c r="HE133" s="16"/>
      <c r="HF133" s="16"/>
      <c r="HG133" s="16"/>
      <c r="HH133" s="16"/>
      <c r="HI133" s="16"/>
      <c r="HJ133" s="16"/>
      <c r="HK133" s="16"/>
      <c r="HL133" s="16"/>
      <c r="HM133" s="16"/>
      <c r="HN133" s="16"/>
      <c r="HO133" s="16"/>
      <c r="HP133" s="16"/>
      <c r="HQ133" s="16"/>
      <c r="HR133" s="16"/>
      <c r="HS133" s="16"/>
      <c r="HT133" s="16"/>
      <c r="HU133" s="16"/>
      <c r="HV133" s="16"/>
      <c r="HW133" s="16"/>
      <c r="HX133" s="16"/>
      <c r="HY133" s="16"/>
      <c r="HZ133" s="16"/>
      <c r="IA133" s="16"/>
      <c r="IB133" s="16"/>
      <c r="IC133" s="16"/>
    </row>
    <row r="134" spans="1:237" s="17" customFormat="1" ht="156.6" customHeight="1" x14ac:dyDescent="0.25">
      <c r="A134" s="64" t="s">
        <v>105</v>
      </c>
      <c r="B134" s="117" t="s">
        <v>512</v>
      </c>
      <c r="C134" s="113">
        <v>1445675</v>
      </c>
      <c r="D134" s="114">
        <v>521030.92</v>
      </c>
      <c r="E134" s="115">
        <v>0</v>
      </c>
      <c r="F134" s="111" t="s">
        <v>610</v>
      </c>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c r="DA134" s="16"/>
      <c r="DB134" s="16"/>
      <c r="DC134" s="16"/>
      <c r="DD134" s="16"/>
      <c r="DE134" s="16"/>
      <c r="DF134" s="16"/>
      <c r="DG134" s="16"/>
      <c r="DH134" s="16"/>
      <c r="DI134" s="16"/>
      <c r="DJ134" s="16"/>
      <c r="DK134" s="16"/>
      <c r="DL134" s="16"/>
      <c r="DM134" s="16"/>
      <c r="DN134" s="16"/>
      <c r="DO134" s="16"/>
      <c r="DP134" s="16"/>
      <c r="DQ134" s="16"/>
      <c r="DR134" s="16"/>
      <c r="DS134" s="16"/>
      <c r="DT134" s="16"/>
      <c r="DU134" s="16"/>
      <c r="DV134" s="16"/>
      <c r="DW134" s="16"/>
      <c r="DX134" s="16"/>
      <c r="DY134" s="16"/>
      <c r="DZ134" s="16"/>
      <c r="EA134" s="16"/>
      <c r="EB134" s="16"/>
      <c r="EC134" s="16"/>
      <c r="ED134" s="16"/>
      <c r="EE134" s="16"/>
      <c r="EF134" s="16"/>
      <c r="EG134" s="16"/>
      <c r="EH134" s="16"/>
      <c r="EI134" s="16"/>
      <c r="EJ134" s="16"/>
      <c r="EK134" s="16"/>
      <c r="EL134" s="16"/>
      <c r="EM134" s="16"/>
      <c r="EN134" s="16"/>
      <c r="EO134" s="16"/>
      <c r="EP134" s="16"/>
      <c r="EQ134" s="16"/>
      <c r="ER134" s="16"/>
      <c r="ES134" s="16"/>
      <c r="ET134" s="16"/>
      <c r="EU134" s="16"/>
      <c r="EV134" s="16"/>
      <c r="EW134" s="16"/>
      <c r="EX134" s="16"/>
      <c r="EY134" s="16"/>
      <c r="EZ134" s="16"/>
      <c r="FA134" s="16"/>
      <c r="FB134" s="16"/>
      <c r="FC134" s="16"/>
      <c r="FD134" s="16"/>
      <c r="FE134" s="16"/>
      <c r="FF134" s="16"/>
      <c r="FG134" s="16"/>
      <c r="FH134" s="16"/>
      <c r="FI134" s="16"/>
      <c r="FJ134" s="16"/>
      <c r="FK134" s="16"/>
      <c r="FL134" s="16"/>
      <c r="FM134" s="16"/>
      <c r="FN134" s="16"/>
      <c r="FO134" s="16"/>
      <c r="FP134" s="16"/>
      <c r="FQ134" s="16"/>
      <c r="FR134" s="16"/>
      <c r="FS134" s="16"/>
      <c r="FT134" s="16"/>
      <c r="FU134" s="16"/>
      <c r="FV134" s="16"/>
      <c r="FW134" s="16"/>
      <c r="FX134" s="16"/>
      <c r="FY134" s="16"/>
      <c r="FZ134" s="16"/>
      <c r="GA134" s="16"/>
      <c r="GB134" s="16"/>
      <c r="GC134" s="16"/>
      <c r="GD134" s="16"/>
      <c r="GE134" s="16"/>
      <c r="GF134" s="16"/>
      <c r="GG134" s="16"/>
      <c r="GH134" s="16"/>
      <c r="GI134" s="16"/>
      <c r="GJ134" s="16"/>
      <c r="GK134" s="16"/>
      <c r="GL134" s="16"/>
      <c r="GM134" s="16"/>
      <c r="GN134" s="16"/>
      <c r="GO134" s="16"/>
      <c r="GP134" s="16"/>
      <c r="GQ134" s="16"/>
      <c r="GR134" s="16"/>
      <c r="GS134" s="16"/>
      <c r="GT134" s="16"/>
      <c r="GU134" s="16"/>
      <c r="GV134" s="16"/>
      <c r="GW134" s="16"/>
      <c r="GX134" s="16"/>
      <c r="GY134" s="16"/>
      <c r="GZ134" s="16"/>
      <c r="HA134" s="16"/>
      <c r="HB134" s="16"/>
      <c r="HC134" s="16"/>
      <c r="HD134" s="16"/>
      <c r="HE134" s="16"/>
      <c r="HF134" s="16"/>
      <c r="HG134" s="16"/>
      <c r="HH134" s="16"/>
      <c r="HI134" s="16"/>
      <c r="HJ134" s="16"/>
      <c r="HK134" s="16"/>
      <c r="HL134" s="16"/>
      <c r="HM134" s="16"/>
      <c r="HN134" s="16"/>
      <c r="HO134" s="16"/>
      <c r="HP134" s="16"/>
      <c r="HQ134" s="16"/>
      <c r="HR134" s="16"/>
      <c r="HS134" s="16"/>
      <c r="HT134" s="16"/>
      <c r="HU134" s="16"/>
      <c r="HV134" s="16"/>
      <c r="HW134" s="16"/>
      <c r="HX134" s="16"/>
      <c r="HY134" s="16"/>
      <c r="HZ134" s="16"/>
      <c r="IA134" s="16"/>
      <c r="IB134" s="16"/>
      <c r="IC134" s="16"/>
    </row>
    <row r="135" spans="1:237" s="17" customFormat="1" ht="90" hidden="1" customHeight="1" x14ac:dyDescent="0.25">
      <c r="A135" s="64" t="s">
        <v>106</v>
      </c>
      <c r="B135" s="100" t="s">
        <v>426</v>
      </c>
      <c r="C135" s="113">
        <v>170892</v>
      </c>
      <c r="D135" s="114">
        <v>0</v>
      </c>
      <c r="E135" s="115">
        <v>0</v>
      </c>
      <c r="F135" s="111" t="s">
        <v>604</v>
      </c>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c r="DA135" s="16"/>
      <c r="DB135" s="16"/>
      <c r="DC135" s="16"/>
      <c r="DD135" s="16"/>
      <c r="DE135" s="16"/>
      <c r="DF135" s="16"/>
      <c r="DG135" s="16"/>
      <c r="DH135" s="16"/>
      <c r="DI135" s="16"/>
      <c r="DJ135" s="16"/>
      <c r="DK135" s="16"/>
      <c r="DL135" s="16"/>
      <c r="DM135" s="16"/>
      <c r="DN135" s="16"/>
      <c r="DO135" s="16"/>
      <c r="DP135" s="16"/>
      <c r="DQ135" s="16"/>
      <c r="DR135" s="16"/>
      <c r="DS135" s="16"/>
      <c r="DT135" s="16"/>
      <c r="DU135" s="16"/>
      <c r="DV135" s="16"/>
      <c r="DW135" s="16"/>
      <c r="DX135" s="16"/>
      <c r="DY135" s="16"/>
      <c r="DZ135" s="16"/>
      <c r="EA135" s="16"/>
      <c r="EB135" s="16"/>
      <c r="EC135" s="16"/>
      <c r="ED135" s="16"/>
      <c r="EE135" s="16"/>
      <c r="EF135" s="16"/>
      <c r="EG135" s="16"/>
      <c r="EH135" s="16"/>
      <c r="EI135" s="16"/>
      <c r="EJ135" s="16"/>
      <c r="EK135" s="16"/>
      <c r="EL135" s="16"/>
      <c r="EM135" s="16"/>
      <c r="EN135" s="16"/>
      <c r="EO135" s="16"/>
      <c r="EP135" s="16"/>
      <c r="EQ135" s="16"/>
      <c r="ER135" s="16"/>
      <c r="ES135" s="16"/>
      <c r="ET135" s="16"/>
      <c r="EU135" s="16"/>
      <c r="EV135" s="16"/>
      <c r="EW135" s="16"/>
      <c r="EX135" s="16"/>
      <c r="EY135" s="16"/>
      <c r="EZ135" s="16"/>
      <c r="FA135" s="16"/>
      <c r="FB135" s="16"/>
      <c r="FC135" s="16"/>
      <c r="FD135" s="16"/>
      <c r="FE135" s="16"/>
      <c r="FF135" s="16"/>
      <c r="FG135" s="16"/>
      <c r="FH135" s="16"/>
      <c r="FI135" s="16"/>
      <c r="FJ135" s="16"/>
      <c r="FK135" s="16"/>
      <c r="FL135" s="16"/>
      <c r="FM135" s="16"/>
      <c r="FN135" s="16"/>
      <c r="FO135" s="16"/>
      <c r="FP135" s="16"/>
      <c r="FQ135" s="16"/>
      <c r="FR135" s="16"/>
      <c r="FS135" s="16"/>
      <c r="FT135" s="16"/>
      <c r="FU135" s="16"/>
      <c r="FV135" s="16"/>
      <c r="FW135" s="16"/>
      <c r="FX135" s="16"/>
      <c r="FY135" s="16"/>
      <c r="FZ135" s="16"/>
      <c r="GA135" s="16"/>
      <c r="GB135" s="16"/>
      <c r="GC135" s="16"/>
      <c r="GD135" s="16"/>
      <c r="GE135" s="16"/>
      <c r="GF135" s="16"/>
      <c r="GG135" s="16"/>
      <c r="GH135" s="16"/>
      <c r="GI135" s="16"/>
      <c r="GJ135" s="16"/>
      <c r="GK135" s="16"/>
      <c r="GL135" s="16"/>
      <c r="GM135" s="16"/>
      <c r="GN135" s="16"/>
      <c r="GO135" s="16"/>
      <c r="GP135" s="16"/>
      <c r="GQ135" s="16"/>
      <c r="GR135" s="16"/>
      <c r="GS135" s="16"/>
      <c r="GT135" s="16"/>
      <c r="GU135" s="16"/>
      <c r="GV135" s="16"/>
      <c r="GW135" s="16"/>
      <c r="GX135" s="16"/>
      <c r="GY135" s="16"/>
      <c r="GZ135" s="16"/>
      <c r="HA135" s="16"/>
      <c r="HB135" s="16"/>
      <c r="HC135" s="16"/>
      <c r="HD135" s="16"/>
      <c r="HE135" s="16"/>
      <c r="HF135" s="16"/>
      <c r="HG135" s="16"/>
      <c r="HH135" s="16"/>
      <c r="HI135" s="16"/>
      <c r="HJ135" s="16"/>
      <c r="HK135" s="16"/>
      <c r="HL135" s="16"/>
      <c r="HM135" s="16"/>
      <c r="HN135" s="16"/>
      <c r="HO135" s="16"/>
      <c r="HP135" s="16"/>
      <c r="HQ135" s="16"/>
      <c r="HR135" s="16"/>
      <c r="HS135" s="16"/>
      <c r="HT135" s="16"/>
      <c r="HU135" s="16"/>
      <c r="HV135" s="16"/>
      <c r="HW135" s="16"/>
      <c r="HX135" s="16"/>
      <c r="HY135" s="16"/>
      <c r="HZ135" s="16"/>
      <c r="IA135" s="16"/>
      <c r="IB135" s="16"/>
      <c r="IC135" s="16"/>
    </row>
    <row r="136" spans="1:237" s="17" customFormat="1" ht="40.5" customHeight="1" x14ac:dyDescent="0.25">
      <c r="A136" s="191" t="s">
        <v>18</v>
      </c>
      <c r="B136" s="192"/>
      <c r="C136" s="66">
        <f>SUM(C137:C141)</f>
        <v>6345579</v>
      </c>
      <c r="D136" s="66">
        <f t="shared" ref="D136:E136" si="1">SUM(D137:D141)</f>
        <v>7015850.8700000001</v>
      </c>
      <c r="E136" s="66">
        <f t="shared" si="1"/>
        <v>0</v>
      </c>
      <c r="F136" s="73"/>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c r="DA136" s="16"/>
      <c r="DB136" s="16"/>
      <c r="DC136" s="16"/>
      <c r="DD136" s="16"/>
      <c r="DE136" s="16"/>
      <c r="DF136" s="16"/>
      <c r="DG136" s="16"/>
      <c r="DH136" s="16"/>
      <c r="DI136" s="16"/>
      <c r="DJ136" s="16"/>
      <c r="DK136" s="16"/>
      <c r="DL136" s="16"/>
      <c r="DM136" s="16"/>
      <c r="DN136" s="16"/>
      <c r="DO136" s="16"/>
      <c r="DP136" s="16"/>
      <c r="DQ136" s="16"/>
      <c r="DR136" s="16"/>
      <c r="DS136" s="16"/>
      <c r="DT136" s="16"/>
      <c r="DU136" s="16"/>
      <c r="DV136" s="16"/>
      <c r="DW136" s="16"/>
      <c r="DX136" s="16"/>
      <c r="DY136" s="16"/>
      <c r="DZ136" s="16"/>
      <c r="EA136" s="16"/>
      <c r="EB136" s="16"/>
      <c r="EC136" s="16"/>
      <c r="ED136" s="16"/>
      <c r="EE136" s="16"/>
      <c r="EF136" s="16"/>
      <c r="EG136" s="16"/>
      <c r="EH136" s="16"/>
      <c r="EI136" s="16"/>
      <c r="EJ136" s="16"/>
      <c r="EK136" s="16"/>
      <c r="EL136" s="16"/>
      <c r="EM136" s="16"/>
      <c r="EN136" s="16"/>
      <c r="EO136" s="16"/>
      <c r="EP136" s="16"/>
      <c r="EQ136" s="16"/>
      <c r="ER136" s="16"/>
      <c r="ES136" s="16"/>
      <c r="ET136" s="16"/>
      <c r="EU136" s="16"/>
      <c r="EV136" s="16"/>
      <c r="EW136" s="16"/>
      <c r="EX136" s="16"/>
      <c r="EY136" s="16"/>
      <c r="EZ136" s="16"/>
      <c r="FA136" s="16"/>
      <c r="FB136" s="16"/>
      <c r="FC136" s="16"/>
      <c r="FD136" s="16"/>
      <c r="FE136" s="16"/>
      <c r="FF136" s="16"/>
      <c r="FG136" s="16"/>
      <c r="FH136" s="16"/>
      <c r="FI136" s="16"/>
      <c r="FJ136" s="16"/>
      <c r="FK136" s="16"/>
      <c r="FL136" s="16"/>
      <c r="FM136" s="16"/>
      <c r="FN136" s="16"/>
      <c r="FO136" s="16"/>
      <c r="FP136" s="16"/>
      <c r="FQ136" s="16"/>
      <c r="FR136" s="16"/>
      <c r="FS136" s="16"/>
      <c r="FT136" s="16"/>
      <c r="FU136" s="16"/>
      <c r="FV136" s="16"/>
      <c r="FW136" s="16"/>
      <c r="FX136" s="16"/>
      <c r="FY136" s="16"/>
      <c r="FZ136" s="16"/>
      <c r="GA136" s="16"/>
      <c r="GB136" s="16"/>
      <c r="GC136" s="16"/>
      <c r="GD136" s="16"/>
      <c r="GE136" s="16"/>
      <c r="GF136" s="16"/>
      <c r="GG136" s="16"/>
      <c r="GH136" s="16"/>
      <c r="GI136" s="16"/>
      <c r="GJ136" s="16"/>
      <c r="GK136" s="16"/>
      <c r="GL136" s="16"/>
      <c r="GM136" s="16"/>
      <c r="GN136" s="16"/>
      <c r="GO136" s="16"/>
      <c r="GP136" s="16"/>
      <c r="GQ136" s="16"/>
      <c r="GR136" s="16"/>
      <c r="GS136" s="16"/>
      <c r="GT136" s="16"/>
      <c r="GU136" s="16"/>
      <c r="GV136" s="16"/>
      <c r="GW136" s="16"/>
      <c r="GX136" s="16"/>
      <c r="GY136" s="16"/>
      <c r="GZ136" s="16"/>
      <c r="HA136" s="16"/>
      <c r="HB136" s="16"/>
      <c r="HC136" s="16"/>
      <c r="HD136" s="16"/>
      <c r="HE136" s="16"/>
      <c r="HF136" s="16"/>
      <c r="HG136" s="16"/>
      <c r="HH136" s="16"/>
      <c r="HI136" s="16"/>
      <c r="HJ136" s="16"/>
      <c r="HK136" s="16"/>
      <c r="HL136" s="16"/>
      <c r="HM136" s="16"/>
      <c r="HN136" s="16"/>
      <c r="HO136" s="16"/>
      <c r="HP136" s="16"/>
      <c r="HQ136" s="16"/>
      <c r="HR136" s="16"/>
      <c r="HS136" s="16"/>
      <c r="HT136" s="16"/>
      <c r="HU136" s="16"/>
      <c r="HV136" s="16"/>
      <c r="HW136" s="16"/>
      <c r="HX136" s="16"/>
      <c r="HY136" s="16"/>
      <c r="HZ136" s="16"/>
      <c r="IA136" s="16"/>
      <c r="IB136" s="16"/>
      <c r="IC136" s="16"/>
    </row>
    <row r="137" spans="1:237" s="17" customFormat="1" ht="102" x14ac:dyDescent="0.25">
      <c r="A137" s="116" t="s">
        <v>19</v>
      </c>
      <c r="B137" s="99" t="s">
        <v>412</v>
      </c>
      <c r="C137" s="118">
        <v>1850653</v>
      </c>
      <c r="D137" s="114">
        <v>4256397.72</v>
      </c>
      <c r="E137" s="115">
        <v>0</v>
      </c>
      <c r="F137" s="119" t="s">
        <v>540</v>
      </c>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c r="DA137" s="16"/>
      <c r="DB137" s="16"/>
      <c r="DC137" s="16"/>
      <c r="DD137" s="16"/>
      <c r="DE137" s="16"/>
      <c r="DF137" s="16"/>
      <c r="DG137" s="16"/>
      <c r="DH137" s="16"/>
      <c r="DI137" s="16"/>
      <c r="DJ137" s="16"/>
      <c r="DK137" s="16"/>
      <c r="DL137" s="16"/>
      <c r="DM137" s="16"/>
      <c r="DN137" s="16"/>
      <c r="DO137" s="16"/>
      <c r="DP137" s="16"/>
      <c r="DQ137" s="16"/>
      <c r="DR137" s="16"/>
      <c r="DS137" s="16"/>
      <c r="DT137" s="16"/>
      <c r="DU137" s="16"/>
      <c r="DV137" s="16"/>
      <c r="DW137" s="16"/>
      <c r="DX137" s="16"/>
      <c r="DY137" s="16"/>
      <c r="DZ137" s="16"/>
      <c r="EA137" s="16"/>
      <c r="EB137" s="16"/>
      <c r="EC137" s="16"/>
      <c r="ED137" s="16"/>
      <c r="EE137" s="16"/>
      <c r="EF137" s="16"/>
      <c r="EG137" s="16"/>
      <c r="EH137" s="16"/>
      <c r="EI137" s="16"/>
      <c r="EJ137" s="16"/>
      <c r="EK137" s="16"/>
      <c r="EL137" s="16"/>
      <c r="EM137" s="16"/>
      <c r="EN137" s="16"/>
      <c r="EO137" s="16"/>
      <c r="EP137" s="16"/>
      <c r="EQ137" s="16"/>
      <c r="ER137" s="16"/>
      <c r="ES137" s="16"/>
      <c r="ET137" s="16"/>
      <c r="EU137" s="16"/>
      <c r="EV137" s="16"/>
      <c r="EW137" s="16"/>
      <c r="EX137" s="16"/>
      <c r="EY137" s="16"/>
      <c r="EZ137" s="16"/>
      <c r="FA137" s="16"/>
      <c r="FB137" s="16"/>
      <c r="FC137" s="16"/>
      <c r="FD137" s="16"/>
      <c r="FE137" s="16"/>
      <c r="FF137" s="16"/>
      <c r="FG137" s="16"/>
      <c r="FH137" s="16"/>
      <c r="FI137" s="16"/>
      <c r="FJ137" s="16"/>
      <c r="FK137" s="16"/>
      <c r="FL137" s="16"/>
      <c r="FM137" s="16"/>
      <c r="FN137" s="16"/>
      <c r="FO137" s="16"/>
      <c r="FP137" s="16"/>
      <c r="FQ137" s="16"/>
      <c r="FR137" s="16"/>
      <c r="FS137" s="16"/>
      <c r="FT137" s="16"/>
      <c r="FU137" s="16"/>
      <c r="FV137" s="16"/>
      <c r="FW137" s="16"/>
      <c r="FX137" s="16"/>
      <c r="FY137" s="16"/>
      <c r="FZ137" s="16"/>
      <c r="GA137" s="16"/>
      <c r="GB137" s="16"/>
      <c r="GC137" s="16"/>
      <c r="GD137" s="16"/>
      <c r="GE137" s="16"/>
      <c r="GF137" s="16"/>
      <c r="GG137" s="16"/>
      <c r="GH137" s="16"/>
      <c r="GI137" s="16"/>
      <c r="GJ137" s="16"/>
      <c r="GK137" s="16"/>
      <c r="GL137" s="16"/>
      <c r="GM137" s="16"/>
      <c r="GN137" s="16"/>
      <c r="GO137" s="16"/>
      <c r="GP137" s="16"/>
      <c r="GQ137" s="16"/>
      <c r="GR137" s="16"/>
      <c r="GS137" s="16"/>
      <c r="GT137" s="16"/>
      <c r="GU137" s="16"/>
      <c r="GV137" s="16"/>
      <c r="GW137" s="16"/>
      <c r="GX137" s="16"/>
      <c r="GY137" s="16"/>
      <c r="GZ137" s="16"/>
      <c r="HA137" s="16"/>
      <c r="HB137" s="16"/>
      <c r="HC137" s="16"/>
      <c r="HD137" s="16"/>
      <c r="HE137" s="16"/>
      <c r="HF137" s="16"/>
      <c r="HG137" s="16"/>
      <c r="HH137" s="16"/>
      <c r="HI137" s="16"/>
      <c r="HJ137" s="16"/>
      <c r="HK137" s="16"/>
      <c r="HL137" s="16"/>
      <c r="HM137" s="16"/>
      <c r="HN137" s="16"/>
      <c r="HO137" s="16"/>
      <c r="HP137" s="16"/>
      <c r="HQ137" s="16"/>
      <c r="HR137" s="16"/>
      <c r="HS137" s="16"/>
      <c r="HT137" s="16"/>
      <c r="HU137" s="16"/>
      <c r="HV137" s="16"/>
      <c r="HW137" s="16"/>
      <c r="HX137" s="16"/>
      <c r="HY137" s="16"/>
      <c r="HZ137" s="16"/>
      <c r="IA137" s="16"/>
      <c r="IB137" s="16"/>
      <c r="IC137" s="16"/>
    </row>
    <row r="138" spans="1:237" s="17" customFormat="1" ht="165.75" x14ac:dyDescent="0.25">
      <c r="A138" s="116" t="s">
        <v>20</v>
      </c>
      <c r="B138" s="99" t="s">
        <v>419</v>
      </c>
      <c r="C138" s="118">
        <v>977758</v>
      </c>
      <c r="D138" s="114">
        <v>833120.65</v>
      </c>
      <c r="E138" s="115">
        <v>0</v>
      </c>
      <c r="F138" s="119" t="s">
        <v>541</v>
      </c>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c r="DA138" s="16"/>
      <c r="DB138" s="16"/>
      <c r="DC138" s="16"/>
      <c r="DD138" s="16"/>
      <c r="DE138" s="16"/>
      <c r="DF138" s="16"/>
      <c r="DG138" s="16"/>
      <c r="DH138" s="16"/>
      <c r="DI138" s="16"/>
      <c r="DJ138" s="16"/>
      <c r="DK138" s="16"/>
      <c r="DL138" s="16"/>
      <c r="DM138" s="16"/>
      <c r="DN138" s="16"/>
      <c r="DO138" s="16"/>
      <c r="DP138" s="16"/>
      <c r="DQ138" s="16"/>
      <c r="DR138" s="16"/>
      <c r="DS138" s="16"/>
      <c r="DT138" s="16"/>
      <c r="DU138" s="16"/>
      <c r="DV138" s="16"/>
      <c r="DW138" s="16"/>
      <c r="DX138" s="16"/>
      <c r="DY138" s="16"/>
      <c r="DZ138" s="16"/>
      <c r="EA138" s="16"/>
      <c r="EB138" s="16"/>
      <c r="EC138" s="16"/>
      <c r="ED138" s="16"/>
      <c r="EE138" s="16"/>
      <c r="EF138" s="16"/>
      <c r="EG138" s="16"/>
      <c r="EH138" s="16"/>
      <c r="EI138" s="16"/>
      <c r="EJ138" s="16"/>
      <c r="EK138" s="16"/>
      <c r="EL138" s="16"/>
      <c r="EM138" s="16"/>
      <c r="EN138" s="16"/>
      <c r="EO138" s="16"/>
      <c r="EP138" s="16"/>
      <c r="EQ138" s="16"/>
      <c r="ER138" s="16"/>
      <c r="ES138" s="16"/>
      <c r="ET138" s="16"/>
      <c r="EU138" s="16"/>
      <c r="EV138" s="16"/>
      <c r="EW138" s="16"/>
      <c r="EX138" s="16"/>
      <c r="EY138" s="16"/>
      <c r="EZ138" s="16"/>
      <c r="FA138" s="16"/>
      <c r="FB138" s="16"/>
      <c r="FC138" s="16"/>
      <c r="FD138" s="16"/>
      <c r="FE138" s="16"/>
      <c r="FF138" s="16"/>
      <c r="FG138" s="16"/>
      <c r="FH138" s="16"/>
      <c r="FI138" s="16"/>
      <c r="FJ138" s="16"/>
      <c r="FK138" s="16"/>
      <c r="FL138" s="16"/>
      <c r="FM138" s="16"/>
      <c r="FN138" s="16"/>
      <c r="FO138" s="16"/>
      <c r="FP138" s="16"/>
      <c r="FQ138" s="16"/>
      <c r="FR138" s="16"/>
      <c r="FS138" s="16"/>
      <c r="FT138" s="16"/>
      <c r="FU138" s="16"/>
      <c r="FV138" s="16"/>
      <c r="FW138" s="16"/>
      <c r="FX138" s="16"/>
      <c r="FY138" s="16"/>
      <c r="FZ138" s="16"/>
      <c r="GA138" s="16"/>
      <c r="GB138" s="16"/>
      <c r="GC138" s="16"/>
      <c r="GD138" s="16"/>
      <c r="GE138" s="16"/>
      <c r="GF138" s="16"/>
      <c r="GG138" s="16"/>
      <c r="GH138" s="16"/>
      <c r="GI138" s="16"/>
      <c r="GJ138" s="16"/>
      <c r="GK138" s="16"/>
      <c r="GL138" s="16"/>
      <c r="GM138" s="16"/>
      <c r="GN138" s="16"/>
      <c r="GO138" s="16"/>
      <c r="GP138" s="16"/>
      <c r="GQ138" s="16"/>
      <c r="GR138" s="16"/>
      <c r="GS138" s="16"/>
      <c r="GT138" s="16"/>
      <c r="GU138" s="16"/>
      <c r="GV138" s="16"/>
      <c r="GW138" s="16"/>
      <c r="GX138" s="16"/>
      <c r="GY138" s="16"/>
      <c r="GZ138" s="16"/>
      <c r="HA138" s="16"/>
      <c r="HB138" s="16"/>
      <c r="HC138" s="16"/>
      <c r="HD138" s="16"/>
      <c r="HE138" s="16"/>
      <c r="HF138" s="16"/>
      <c r="HG138" s="16"/>
      <c r="HH138" s="16"/>
      <c r="HI138" s="16"/>
      <c r="HJ138" s="16"/>
      <c r="HK138" s="16"/>
      <c r="HL138" s="16"/>
      <c r="HM138" s="16"/>
      <c r="HN138" s="16"/>
      <c r="HO138" s="16"/>
      <c r="HP138" s="16"/>
      <c r="HQ138" s="16"/>
      <c r="HR138" s="16"/>
      <c r="HS138" s="16"/>
      <c r="HT138" s="16"/>
      <c r="HU138" s="16"/>
      <c r="HV138" s="16"/>
      <c r="HW138" s="16"/>
      <c r="HX138" s="16"/>
      <c r="HY138" s="16"/>
      <c r="HZ138" s="16"/>
      <c r="IA138" s="16"/>
      <c r="IB138" s="16"/>
      <c r="IC138" s="16"/>
    </row>
    <row r="139" spans="1:237" ht="114.75" x14ac:dyDescent="0.25">
      <c r="A139" s="116" t="s">
        <v>21</v>
      </c>
      <c r="B139" s="99" t="s">
        <v>452</v>
      </c>
      <c r="C139" s="118">
        <v>1232658</v>
      </c>
      <c r="D139" s="114">
        <v>255000</v>
      </c>
      <c r="E139" s="120">
        <v>0</v>
      </c>
      <c r="F139" s="119" t="s">
        <v>542</v>
      </c>
    </row>
    <row r="140" spans="1:237" ht="114.75" x14ac:dyDescent="0.25">
      <c r="A140" s="116" t="s">
        <v>22</v>
      </c>
      <c r="B140" s="99" t="s">
        <v>415</v>
      </c>
      <c r="C140" s="118">
        <v>1177297</v>
      </c>
      <c r="D140" s="114">
        <v>868967.5</v>
      </c>
      <c r="E140" s="115">
        <v>0</v>
      </c>
      <c r="F140" s="119" t="s">
        <v>543</v>
      </c>
    </row>
    <row r="141" spans="1:237" ht="102" x14ac:dyDescent="0.25">
      <c r="A141" s="112" t="s">
        <v>23</v>
      </c>
      <c r="B141" s="99" t="s">
        <v>467</v>
      </c>
      <c r="C141" s="118">
        <v>1107213</v>
      </c>
      <c r="D141" s="114">
        <v>802365</v>
      </c>
      <c r="E141" s="120">
        <v>0</v>
      </c>
      <c r="F141" s="119" t="s">
        <v>544</v>
      </c>
    </row>
    <row r="142" spans="1:237" ht="42" customHeight="1" x14ac:dyDescent="0.25">
      <c r="A142" s="191" t="s">
        <v>513</v>
      </c>
      <c r="B142" s="192"/>
      <c r="C142" s="66">
        <f>SUM(C143:C155)</f>
        <v>30383263</v>
      </c>
      <c r="D142" s="66">
        <f>SUM(D143:D155)</f>
        <v>25803461.040000003</v>
      </c>
      <c r="E142" s="66">
        <f>SUM(E143:E155)</f>
        <v>2007569.4480000001</v>
      </c>
      <c r="F142" s="73"/>
    </row>
    <row r="143" spans="1:237" ht="252" customHeight="1" x14ac:dyDescent="0.25">
      <c r="A143" s="116" t="s">
        <v>24</v>
      </c>
      <c r="B143" s="121" t="s">
        <v>440</v>
      </c>
      <c r="C143" s="118">
        <v>2583848</v>
      </c>
      <c r="D143" s="114">
        <v>9943899</v>
      </c>
      <c r="E143" s="120">
        <v>0</v>
      </c>
      <c r="F143" s="119" t="s">
        <v>545</v>
      </c>
    </row>
    <row r="144" spans="1:237" s="18" customFormat="1" ht="63.75" x14ac:dyDescent="0.25">
      <c r="A144" s="116" t="s">
        <v>25</v>
      </c>
      <c r="B144" s="99" t="s">
        <v>442</v>
      </c>
      <c r="C144" s="118">
        <v>3577487</v>
      </c>
      <c r="D144" s="114">
        <v>3473000</v>
      </c>
      <c r="E144" s="120">
        <v>0</v>
      </c>
      <c r="F144" s="119" t="s">
        <v>546</v>
      </c>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c r="DA144" s="16"/>
      <c r="DB144" s="16"/>
      <c r="DC144" s="16"/>
      <c r="DD144" s="16"/>
      <c r="DE144" s="16"/>
      <c r="DF144" s="16"/>
      <c r="DG144" s="16"/>
      <c r="DH144" s="16"/>
      <c r="DI144" s="16"/>
      <c r="DJ144" s="16"/>
      <c r="DK144" s="16"/>
      <c r="DL144" s="16"/>
      <c r="DM144" s="16"/>
      <c r="DN144" s="16"/>
      <c r="DO144" s="16"/>
      <c r="DP144" s="16"/>
      <c r="DQ144" s="16"/>
      <c r="DR144" s="16"/>
      <c r="DS144" s="16"/>
      <c r="DT144" s="16"/>
      <c r="DU144" s="16"/>
      <c r="DV144" s="16"/>
      <c r="DW144" s="16"/>
      <c r="DX144" s="16"/>
      <c r="DY144" s="16"/>
      <c r="DZ144" s="16"/>
      <c r="EA144" s="16"/>
      <c r="EB144" s="16"/>
      <c r="EC144" s="16"/>
      <c r="ED144" s="16"/>
      <c r="EE144" s="16"/>
      <c r="EF144" s="16"/>
      <c r="EG144" s="16"/>
      <c r="EH144" s="16"/>
      <c r="EI144" s="16"/>
      <c r="EJ144" s="16"/>
      <c r="EK144" s="16"/>
      <c r="EL144" s="16"/>
      <c r="EM144" s="16"/>
      <c r="EN144" s="16"/>
      <c r="EO144" s="16"/>
      <c r="EP144" s="16"/>
      <c r="EQ144" s="16"/>
      <c r="ER144" s="16"/>
      <c r="ES144" s="16"/>
      <c r="ET144" s="16"/>
      <c r="EU144" s="16"/>
      <c r="EV144" s="16"/>
      <c r="EW144" s="16"/>
      <c r="EX144" s="16"/>
      <c r="EY144" s="16"/>
      <c r="EZ144" s="16"/>
      <c r="FA144" s="16"/>
      <c r="FB144" s="16"/>
      <c r="FC144" s="16"/>
      <c r="FD144" s="16"/>
      <c r="FE144" s="16"/>
      <c r="FF144" s="16"/>
      <c r="FG144" s="16"/>
      <c r="FH144" s="16"/>
      <c r="FI144" s="16"/>
      <c r="FJ144" s="16"/>
      <c r="FK144" s="16"/>
      <c r="FL144" s="16"/>
      <c r="FM144" s="16"/>
      <c r="FN144" s="16"/>
      <c r="FO144" s="16"/>
      <c r="FP144" s="16"/>
      <c r="FQ144" s="16"/>
      <c r="FR144" s="16"/>
      <c r="FS144" s="16"/>
      <c r="FT144" s="16"/>
      <c r="FU144" s="16"/>
      <c r="FV144" s="16"/>
      <c r="FW144" s="16"/>
      <c r="FX144" s="16"/>
      <c r="FY144" s="16"/>
      <c r="FZ144" s="16"/>
      <c r="GA144" s="16"/>
      <c r="GB144" s="16"/>
      <c r="GC144" s="16"/>
      <c r="GD144" s="16"/>
      <c r="GE144" s="16"/>
      <c r="GF144" s="16"/>
      <c r="GG144" s="16"/>
      <c r="GH144" s="16"/>
      <c r="GI144" s="16"/>
      <c r="GJ144" s="16"/>
      <c r="GK144" s="16"/>
      <c r="GL144" s="16"/>
      <c r="GM144" s="16"/>
      <c r="GN144" s="16"/>
      <c r="GO144" s="16"/>
      <c r="GP144" s="16"/>
      <c r="GQ144" s="16"/>
      <c r="GR144" s="16"/>
      <c r="GS144" s="16"/>
      <c r="GT144" s="16"/>
      <c r="GU144" s="16"/>
      <c r="GV144" s="16"/>
      <c r="GW144" s="16"/>
      <c r="GX144" s="16"/>
      <c r="GY144" s="16"/>
      <c r="GZ144" s="16"/>
      <c r="HA144" s="16"/>
      <c r="HB144" s="16"/>
      <c r="HC144" s="16"/>
      <c r="HD144" s="16"/>
      <c r="HE144" s="16"/>
      <c r="HF144" s="16"/>
      <c r="HG144" s="16"/>
      <c r="HH144" s="16"/>
      <c r="HI144" s="16"/>
      <c r="HJ144" s="16"/>
      <c r="HK144" s="16"/>
      <c r="HL144" s="16"/>
      <c r="HM144" s="16"/>
      <c r="HN144" s="16"/>
      <c r="HO144" s="16"/>
      <c r="HP144" s="16"/>
      <c r="HQ144" s="16"/>
      <c r="HR144" s="16"/>
      <c r="HS144" s="16"/>
      <c r="HT144" s="16"/>
      <c r="HU144" s="16"/>
      <c r="HV144" s="16"/>
      <c r="HW144" s="16"/>
      <c r="HX144" s="16"/>
      <c r="HY144" s="16"/>
      <c r="HZ144" s="16"/>
      <c r="IA144" s="16"/>
      <c r="IB144" s="16"/>
      <c r="IC144" s="16"/>
    </row>
    <row r="145" spans="1:6" ht="51" hidden="1" x14ac:dyDescent="0.25">
      <c r="A145" s="116" t="s">
        <v>26</v>
      </c>
      <c r="B145" s="99" t="s">
        <v>441</v>
      </c>
      <c r="C145" s="118">
        <v>4969896</v>
      </c>
      <c r="D145" s="114">
        <v>0</v>
      </c>
      <c r="E145" s="115">
        <v>0</v>
      </c>
      <c r="F145" s="111" t="s">
        <v>604</v>
      </c>
    </row>
    <row r="146" spans="1:6" ht="63.75" hidden="1" x14ac:dyDescent="0.25">
      <c r="A146" s="116" t="s">
        <v>27</v>
      </c>
      <c r="B146" s="99" t="s">
        <v>443</v>
      </c>
      <c r="C146" s="118">
        <v>2578798</v>
      </c>
      <c r="D146" s="114">
        <v>0</v>
      </c>
      <c r="E146" s="115">
        <v>0</v>
      </c>
      <c r="F146" s="111" t="s">
        <v>604</v>
      </c>
    </row>
    <row r="147" spans="1:6" ht="192.6" customHeight="1" x14ac:dyDescent="0.25">
      <c r="A147" s="116" t="s">
        <v>28</v>
      </c>
      <c r="B147" s="121" t="s">
        <v>438</v>
      </c>
      <c r="C147" s="118">
        <v>4819639</v>
      </c>
      <c r="D147" s="114">
        <v>9503652.2400000002</v>
      </c>
      <c r="E147" s="115">
        <v>0</v>
      </c>
      <c r="F147" s="119" t="s">
        <v>547</v>
      </c>
    </row>
    <row r="148" spans="1:6" ht="71.25" customHeight="1" x14ac:dyDescent="0.25">
      <c r="A148" s="116" t="s">
        <v>29</v>
      </c>
      <c r="B148" s="99" t="s">
        <v>439</v>
      </c>
      <c r="C148" s="118">
        <v>562727</v>
      </c>
      <c r="D148" s="114">
        <v>1823501.8</v>
      </c>
      <c r="E148" s="115">
        <v>0</v>
      </c>
      <c r="F148" s="119" t="s">
        <v>444</v>
      </c>
    </row>
    <row r="149" spans="1:6" ht="61.5" customHeight="1" x14ac:dyDescent="0.25">
      <c r="A149" s="116" t="s">
        <v>30</v>
      </c>
      <c r="B149" s="99" t="s">
        <v>445</v>
      </c>
      <c r="C149" s="118">
        <v>564583</v>
      </c>
      <c r="D149" s="114">
        <v>345000</v>
      </c>
      <c r="E149" s="120">
        <v>0</v>
      </c>
      <c r="F149" s="119" t="s">
        <v>548</v>
      </c>
    </row>
    <row r="150" spans="1:6" ht="75.75" customHeight="1" x14ac:dyDescent="0.25">
      <c r="A150" s="116" t="s">
        <v>31</v>
      </c>
      <c r="B150" s="121" t="s">
        <v>408</v>
      </c>
      <c r="C150" s="118">
        <v>619445</v>
      </c>
      <c r="D150" s="114">
        <v>0</v>
      </c>
      <c r="E150" s="120">
        <v>2007569.4480000001</v>
      </c>
      <c r="F150" s="119" t="s">
        <v>549</v>
      </c>
    </row>
    <row r="151" spans="1:6" ht="97.15" customHeight="1" x14ac:dyDescent="0.25">
      <c r="A151" s="116" t="s">
        <v>32</v>
      </c>
      <c r="B151" s="99" t="s">
        <v>446</v>
      </c>
      <c r="C151" s="118">
        <v>1644008</v>
      </c>
      <c r="D151" s="114">
        <v>540000</v>
      </c>
      <c r="E151" s="120">
        <v>0</v>
      </c>
      <c r="F151" s="119" t="s">
        <v>448</v>
      </c>
    </row>
    <row r="152" spans="1:6" ht="108" hidden="1" customHeight="1" x14ac:dyDescent="0.25">
      <c r="A152" s="116" t="s">
        <v>33</v>
      </c>
      <c r="B152" s="99" t="s">
        <v>611</v>
      </c>
      <c r="C152" s="118">
        <v>112980</v>
      </c>
      <c r="D152" s="114">
        <v>0</v>
      </c>
      <c r="E152" s="115">
        <v>0</v>
      </c>
      <c r="F152" s="111" t="s">
        <v>604</v>
      </c>
    </row>
    <row r="153" spans="1:6" ht="89.25" x14ac:dyDescent="0.25">
      <c r="A153" s="112" t="s">
        <v>34</v>
      </c>
      <c r="B153" s="99" t="s">
        <v>447</v>
      </c>
      <c r="C153" s="118">
        <v>115495</v>
      </c>
      <c r="D153" s="114">
        <v>110308</v>
      </c>
      <c r="E153" s="120">
        <v>0</v>
      </c>
      <c r="F153" s="119" t="s">
        <v>550</v>
      </c>
    </row>
    <row r="154" spans="1:6" ht="80.25" customHeight="1" x14ac:dyDescent="0.25">
      <c r="A154" s="116" t="s">
        <v>35</v>
      </c>
      <c r="B154" s="99" t="s">
        <v>450</v>
      </c>
      <c r="C154" s="118">
        <v>871196</v>
      </c>
      <c r="D154" s="114">
        <v>64100</v>
      </c>
      <c r="E154" s="115">
        <v>0</v>
      </c>
      <c r="F154" s="119" t="s">
        <v>551</v>
      </c>
    </row>
    <row r="155" spans="1:6" ht="51" hidden="1" x14ac:dyDescent="0.25">
      <c r="A155" s="64" t="s">
        <v>107</v>
      </c>
      <c r="B155" s="100" t="s">
        <v>449</v>
      </c>
      <c r="C155" s="118">
        <v>7363161</v>
      </c>
      <c r="D155" s="114">
        <v>0</v>
      </c>
      <c r="E155" s="120">
        <v>0</v>
      </c>
      <c r="F155" s="111" t="s">
        <v>604</v>
      </c>
    </row>
    <row r="156" spans="1:6" ht="45.75" customHeight="1" x14ac:dyDescent="0.25">
      <c r="A156" s="191" t="s">
        <v>36</v>
      </c>
      <c r="B156" s="192"/>
      <c r="C156" s="66">
        <f>SUM(C157:C159)</f>
        <v>5274619</v>
      </c>
      <c r="D156" s="66">
        <f>SUM(D157:D159)</f>
        <v>800000</v>
      </c>
      <c r="E156" s="66">
        <f>SUM(E157:E159)</f>
        <v>0</v>
      </c>
      <c r="F156" s="73"/>
    </row>
    <row r="157" spans="1:6" ht="130.15" customHeight="1" x14ac:dyDescent="0.25">
      <c r="A157" s="112" t="s">
        <v>395</v>
      </c>
      <c r="B157" s="99" t="s">
        <v>454</v>
      </c>
      <c r="C157" s="118">
        <v>782880</v>
      </c>
      <c r="D157" s="114">
        <v>800000</v>
      </c>
      <c r="E157" s="120">
        <v>0</v>
      </c>
      <c r="F157" s="119" t="s">
        <v>552</v>
      </c>
    </row>
    <row r="158" spans="1:6" ht="55.5" customHeight="1" x14ac:dyDescent="0.25">
      <c r="A158" s="116" t="s">
        <v>37</v>
      </c>
      <c r="B158" s="99" t="s">
        <v>456</v>
      </c>
      <c r="C158" s="118">
        <v>3308131</v>
      </c>
      <c r="D158" s="114">
        <v>0</v>
      </c>
      <c r="E158" s="120">
        <v>0</v>
      </c>
      <c r="F158" s="111" t="s">
        <v>604</v>
      </c>
    </row>
    <row r="159" spans="1:6" ht="73.900000000000006" customHeight="1" x14ac:dyDescent="0.25">
      <c r="A159" s="64" t="s">
        <v>398</v>
      </c>
      <c r="B159" s="100" t="s">
        <v>455</v>
      </c>
      <c r="C159" s="118">
        <v>1183608</v>
      </c>
      <c r="D159" s="114">
        <v>0</v>
      </c>
      <c r="E159" s="120">
        <v>0</v>
      </c>
      <c r="F159" s="119" t="s">
        <v>553</v>
      </c>
    </row>
    <row r="160" spans="1:6" ht="32.25" customHeight="1" x14ac:dyDescent="0.25">
      <c r="A160" s="191" t="s">
        <v>38</v>
      </c>
      <c r="B160" s="192"/>
      <c r="C160" s="66">
        <f>SUM(C161)</f>
        <v>198344</v>
      </c>
      <c r="D160" s="66">
        <f>SUM(D161)</f>
        <v>0</v>
      </c>
      <c r="E160" s="66">
        <f>SUM(E161)</f>
        <v>0</v>
      </c>
      <c r="F160" s="73"/>
    </row>
    <row r="161" spans="1:237" ht="36" customHeight="1" x14ac:dyDescent="0.25">
      <c r="A161" s="112" t="s">
        <v>39</v>
      </c>
      <c r="B161" s="99" t="s">
        <v>478</v>
      </c>
      <c r="C161" s="118">
        <v>198344</v>
      </c>
      <c r="D161" s="114">
        <v>0</v>
      </c>
      <c r="E161" s="120">
        <v>0</v>
      </c>
      <c r="F161" s="111" t="s">
        <v>604</v>
      </c>
    </row>
    <row r="162" spans="1:237" s="18" customFormat="1" ht="45" customHeight="1" x14ac:dyDescent="0.25">
      <c r="A162" s="122" t="s">
        <v>40</v>
      </c>
      <c r="B162" s="122"/>
      <c r="C162" s="123">
        <f>SUM(C163:C164)</f>
        <v>725598</v>
      </c>
      <c r="D162" s="123">
        <f>SUM(D163:D164)</f>
        <v>66666</v>
      </c>
      <c r="E162" s="123">
        <f>SUM(E163:E164)</f>
        <v>0</v>
      </c>
      <c r="F162" s="124"/>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c r="DA162" s="16"/>
      <c r="DB162" s="16"/>
      <c r="DC162" s="16"/>
      <c r="DD162" s="16"/>
      <c r="DE162" s="16"/>
      <c r="DF162" s="16"/>
      <c r="DG162" s="16"/>
      <c r="DH162" s="16"/>
      <c r="DI162" s="16"/>
      <c r="DJ162" s="16"/>
      <c r="DK162" s="16"/>
      <c r="DL162" s="16"/>
      <c r="DM162" s="16"/>
      <c r="DN162" s="16"/>
      <c r="DO162" s="16"/>
      <c r="DP162" s="16"/>
      <c r="DQ162" s="16"/>
      <c r="DR162" s="16"/>
      <c r="DS162" s="16"/>
      <c r="DT162" s="16"/>
      <c r="DU162" s="16"/>
      <c r="DV162" s="16"/>
      <c r="DW162" s="16"/>
      <c r="DX162" s="16"/>
      <c r="DY162" s="16"/>
      <c r="DZ162" s="16"/>
      <c r="EA162" s="16"/>
      <c r="EB162" s="16"/>
      <c r="EC162" s="16"/>
      <c r="ED162" s="16"/>
      <c r="EE162" s="16"/>
      <c r="EF162" s="16"/>
      <c r="EG162" s="16"/>
      <c r="EH162" s="16"/>
      <c r="EI162" s="16"/>
      <c r="EJ162" s="16"/>
      <c r="EK162" s="16"/>
      <c r="EL162" s="16"/>
      <c r="EM162" s="16"/>
      <c r="EN162" s="16"/>
      <c r="EO162" s="16"/>
      <c r="EP162" s="16"/>
      <c r="EQ162" s="16"/>
      <c r="ER162" s="16"/>
      <c r="ES162" s="16"/>
      <c r="ET162" s="16"/>
      <c r="EU162" s="16"/>
      <c r="EV162" s="16"/>
      <c r="EW162" s="16"/>
      <c r="EX162" s="16"/>
      <c r="EY162" s="16"/>
      <c r="EZ162" s="16"/>
      <c r="FA162" s="16"/>
      <c r="FB162" s="16"/>
      <c r="FC162" s="16"/>
      <c r="FD162" s="16"/>
      <c r="FE162" s="16"/>
      <c r="FF162" s="16"/>
      <c r="FG162" s="16"/>
      <c r="FH162" s="16"/>
      <c r="FI162" s="16"/>
      <c r="FJ162" s="16"/>
      <c r="FK162" s="16"/>
      <c r="FL162" s="16"/>
      <c r="FM162" s="16"/>
      <c r="FN162" s="16"/>
      <c r="FO162" s="16"/>
      <c r="FP162" s="16"/>
      <c r="FQ162" s="16"/>
      <c r="FR162" s="16"/>
      <c r="FS162" s="16"/>
      <c r="FT162" s="16"/>
      <c r="FU162" s="16"/>
      <c r="FV162" s="16"/>
      <c r="FW162" s="16"/>
      <c r="FX162" s="16"/>
      <c r="FY162" s="16"/>
      <c r="FZ162" s="16"/>
      <c r="GA162" s="16"/>
      <c r="GB162" s="16"/>
      <c r="GC162" s="16"/>
      <c r="GD162" s="16"/>
      <c r="GE162" s="16"/>
      <c r="GF162" s="16"/>
      <c r="GG162" s="16"/>
      <c r="GH162" s="16"/>
      <c r="GI162" s="16"/>
      <c r="GJ162" s="16"/>
      <c r="GK162" s="16"/>
      <c r="GL162" s="16"/>
      <c r="GM162" s="16"/>
      <c r="GN162" s="16"/>
      <c r="GO162" s="16"/>
      <c r="GP162" s="16"/>
      <c r="GQ162" s="16"/>
      <c r="GR162" s="16"/>
      <c r="GS162" s="16"/>
      <c r="GT162" s="16"/>
      <c r="GU162" s="16"/>
      <c r="GV162" s="16"/>
      <c r="GW162" s="16"/>
      <c r="GX162" s="16"/>
      <c r="GY162" s="16"/>
      <c r="GZ162" s="16"/>
      <c r="HA162" s="16"/>
      <c r="HB162" s="16"/>
      <c r="HC162" s="16"/>
      <c r="HD162" s="16"/>
      <c r="HE162" s="16"/>
      <c r="HF162" s="16"/>
      <c r="HG162" s="16"/>
      <c r="HH162" s="16"/>
      <c r="HI162" s="16"/>
      <c r="HJ162" s="16"/>
      <c r="HK162" s="16"/>
      <c r="HL162" s="16"/>
      <c r="HM162" s="16"/>
      <c r="HN162" s="16"/>
      <c r="HO162" s="16"/>
      <c r="HP162" s="16"/>
      <c r="HQ162" s="16"/>
      <c r="HR162" s="16"/>
      <c r="HS162" s="16"/>
      <c r="HT162" s="16"/>
      <c r="HU162" s="16"/>
      <c r="HV162" s="16"/>
      <c r="HW162" s="16"/>
      <c r="HX162" s="16"/>
      <c r="HY162" s="16"/>
      <c r="HZ162" s="16"/>
      <c r="IA162" s="16"/>
      <c r="IB162" s="16"/>
      <c r="IC162" s="16"/>
    </row>
    <row r="163" spans="1:237" s="18" customFormat="1" ht="351" customHeight="1" x14ac:dyDescent="0.25">
      <c r="A163" s="112" t="s">
        <v>41</v>
      </c>
      <c r="B163" s="125" t="s">
        <v>507</v>
      </c>
      <c r="C163" s="118">
        <v>522524</v>
      </c>
      <c r="D163" s="114">
        <v>66666</v>
      </c>
      <c r="E163" s="115">
        <v>0</v>
      </c>
      <c r="F163" s="119" t="s">
        <v>554</v>
      </c>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c r="DA163" s="16"/>
      <c r="DB163" s="16"/>
      <c r="DC163" s="16"/>
      <c r="DD163" s="16"/>
      <c r="DE163" s="16"/>
      <c r="DF163" s="16"/>
      <c r="DG163" s="16"/>
      <c r="DH163" s="16"/>
      <c r="DI163" s="16"/>
      <c r="DJ163" s="16"/>
      <c r="DK163" s="16"/>
      <c r="DL163" s="16"/>
      <c r="DM163" s="16"/>
      <c r="DN163" s="16"/>
      <c r="DO163" s="16"/>
      <c r="DP163" s="16"/>
      <c r="DQ163" s="16"/>
      <c r="DR163" s="16"/>
      <c r="DS163" s="16"/>
      <c r="DT163" s="16"/>
      <c r="DU163" s="16"/>
      <c r="DV163" s="16"/>
      <c r="DW163" s="16"/>
      <c r="DX163" s="16"/>
      <c r="DY163" s="16"/>
      <c r="DZ163" s="16"/>
      <c r="EA163" s="16"/>
      <c r="EB163" s="16"/>
      <c r="EC163" s="16"/>
      <c r="ED163" s="16"/>
      <c r="EE163" s="16"/>
      <c r="EF163" s="16"/>
      <c r="EG163" s="16"/>
      <c r="EH163" s="16"/>
      <c r="EI163" s="16"/>
      <c r="EJ163" s="16"/>
      <c r="EK163" s="16"/>
      <c r="EL163" s="16"/>
      <c r="EM163" s="16"/>
      <c r="EN163" s="16"/>
      <c r="EO163" s="16"/>
      <c r="EP163" s="16"/>
      <c r="EQ163" s="16"/>
      <c r="ER163" s="16"/>
      <c r="ES163" s="16"/>
      <c r="ET163" s="16"/>
      <c r="EU163" s="16"/>
      <c r="EV163" s="16"/>
      <c r="EW163" s="16"/>
      <c r="EX163" s="16"/>
      <c r="EY163" s="16"/>
      <c r="EZ163" s="16"/>
      <c r="FA163" s="16"/>
      <c r="FB163" s="16"/>
      <c r="FC163" s="16"/>
      <c r="FD163" s="16"/>
      <c r="FE163" s="16"/>
      <c r="FF163" s="16"/>
      <c r="FG163" s="16"/>
      <c r="FH163" s="16"/>
      <c r="FI163" s="16"/>
      <c r="FJ163" s="16"/>
      <c r="FK163" s="16"/>
      <c r="FL163" s="16"/>
      <c r="FM163" s="16"/>
      <c r="FN163" s="16"/>
      <c r="FO163" s="16"/>
      <c r="FP163" s="16"/>
      <c r="FQ163" s="16"/>
      <c r="FR163" s="16"/>
      <c r="FS163" s="16"/>
      <c r="FT163" s="16"/>
      <c r="FU163" s="16"/>
      <c r="FV163" s="16"/>
      <c r="FW163" s="16"/>
      <c r="FX163" s="16"/>
      <c r="FY163" s="16"/>
      <c r="FZ163" s="16"/>
      <c r="GA163" s="16"/>
      <c r="GB163" s="16"/>
      <c r="GC163" s="16"/>
      <c r="GD163" s="16"/>
      <c r="GE163" s="16"/>
      <c r="GF163" s="16"/>
      <c r="GG163" s="16"/>
      <c r="GH163" s="16"/>
      <c r="GI163" s="16"/>
      <c r="GJ163" s="16"/>
      <c r="GK163" s="16"/>
      <c r="GL163" s="16"/>
      <c r="GM163" s="16"/>
      <c r="GN163" s="16"/>
      <c r="GO163" s="16"/>
      <c r="GP163" s="16"/>
      <c r="GQ163" s="16"/>
      <c r="GR163" s="16"/>
      <c r="GS163" s="16"/>
      <c r="GT163" s="16"/>
      <c r="GU163" s="16"/>
      <c r="GV163" s="16"/>
      <c r="GW163" s="16"/>
      <c r="GX163" s="16"/>
      <c r="GY163" s="16"/>
      <c r="GZ163" s="16"/>
      <c r="HA163" s="16"/>
      <c r="HB163" s="16"/>
      <c r="HC163" s="16"/>
      <c r="HD163" s="16"/>
      <c r="HE163" s="16"/>
      <c r="HF163" s="16"/>
      <c r="HG163" s="16"/>
      <c r="HH163" s="16"/>
      <c r="HI163" s="16"/>
      <c r="HJ163" s="16"/>
      <c r="HK163" s="16"/>
      <c r="HL163" s="16"/>
      <c r="HM163" s="16"/>
      <c r="HN163" s="16"/>
      <c r="HO163" s="16"/>
      <c r="HP163" s="16"/>
      <c r="HQ163" s="16"/>
      <c r="HR163" s="16"/>
      <c r="HS163" s="16"/>
      <c r="HT163" s="16"/>
      <c r="HU163" s="16"/>
      <c r="HV163" s="16"/>
      <c r="HW163" s="16"/>
      <c r="HX163" s="16"/>
      <c r="HY163" s="16"/>
      <c r="HZ163" s="16"/>
      <c r="IA163" s="16"/>
      <c r="IB163" s="16"/>
      <c r="IC163" s="16"/>
    </row>
    <row r="164" spans="1:237" ht="56.25" customHeight="1" x14ac:dyDescent="0.25">
      <c r="A164" s="112" t="s">
        <v>42</v>
      </c>
      <c r="B164" s="126"/>
      <c r="C164" s="118">
        <v>203074</v>
      </c>
      <c r="D164" s="114">
        <v>0</v>
      </c>
      <c r="E164" s="115">
        <v>0</v>
      </c>
      <c r="F164" s="119" t="s">
        <v>601</v>
      </c>
    </row>
    <row r="165" spans="1:237" s="18" customFormat="1" ht="42" customHeight="1" x14ac:dyDescent="0.25">
      <c r="A165" s="193" t="s">
        <v>510</v>
      </c>
      <c r="B165" s="194"/>
      <c r="C165" s="57">
        <f>SUM(C166+C268+C271+C282+C286+C291)</f>
        <v>87466098</v>
      </c>
      <c r="D165" s="57">
        <f t="shared" ref="D165:E165" si="2">SUM(D166+D268+D271+D282+D286+D291)</f>
        <v>17275398.079999998</v>
      </c>
      <c r="E165" s="57">
        <f t="shared" si="2"/>
        <v>11417866.65</v>
      </c>
      <c r="F165" s="58"/>
      <c r="G165" s="2"/>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c r="DA165" s="16"/>
      <c r="DB165" s="16"/>
      <c r="DC165" s="16"/>
      <c r="DD165" s="16"/>
      <c r="DE165" s="16"/>
      <c r="DF165" s="16"/>
      <c r="DG165" s="16"/>
      <c r="DH165" s="16"/>
      <c r="DI165" s="16"/>
      <c r="DJ165" s="16"/>
      <c r="DK165" s="16"/>
      <c r="DL165" s="16"/>
      <c r="DM165" s="16"/>
      <c r="DN165" s="16"/>
      <c r="DO165" s="16"/>
      <c r="DP165" s="16"/>
      <c r="DQ165" s="16"/>
      <c r="DR165" s="16"/>
      <c r="DS165" s="16"/>
      <c r="DT165" s="16"/>
      <c r="DU165" s="16"/>
      <c r="DV165" s="16"/>
      <c r="DW165" s="16"/>
      <c r="DX165" s="16"/>
      <c r="DY165" s="16"/>
      <c r="DZ165" s="16"/>
      <c r="EA165" s="16"/>
      <c r="EB165" s="16"/>
      <c r="EC165" s="16"/>
      <c r="ED165" s="16"/>
      <c r="EE165" s="16"/>
      <c r="EF165" s="16"/>
      <c r="EG165" s="16"/>
      <c r="EH165" s="16"/>
      <c r="EI165" s="16"/>
      <c r="EJ165" s="16"/>
      <c r="EK165" s="16"/>
      <c r="EL165" s="16"/>
      <c r="EM165" s="16"/>
      <c r="EN165" s="16"/>
      <c r="EO165" s="16"/>
      <c r="EP165" s="16"/>
      <c r="EQ165" s="16"/>
      <c r="ER165" s="16"/>
      <c r="ES165" s="16"/>
      <c r="ET165" s="16"/>
      <c r="EU165" s="16"/>
      <c r="EV165" s="16"/>
      <c r="EW165" s="16"/>
      <c r="EX165" s="16"/>
      <c r="EY165" s="16"/>
      <c r="EZ165" s="16"/>
      <c r="FA165" s="16"/>
      <c r="FB165" s="16"/>
      <c r="FC165" s="16"/>
      <c r="FD165" s="16"/>
      <c r="FE165" s="16"/>
      <c r="FF165" s="16"/>
      <c r="FG165" s="16"/>
      <c r="FH165" s="16"/>
      <c r="FI165" s="16"/>
      <c r="FJ165" s="16"/>
      <c r="FK165" s="16"/>
      <c r="FL165" s="16"/>
      <c r="FM165" s="16"/>
      <c r="FN165" s="16"/>
      <c r="FO165" s="16"/>
      <c r="FP165" s="16"/>
      <c r="FQ165" s="16"/>
      <c r="FR165" s="16"/>
      <c r="FS165" s="16"/>
      <c r="FT165" s="16"/>
      <c r="FU165" s="16"/>
      <c r="FV165" s="16"/>
      <c r="FW165" s="16"/>
      <c r="FX165" s="16"/>
      <c r="FY165" s="16"/>
      <c r="FZ165" s="16"/>
      <c r="GA165" s="16"/>
      <c r="GB165" s="16"/>
      <c r="GC165" s="16"/>
      <c r="GD165" s="16"/>
      <c r="GE165" s="16"/>
      <c r="GF165" s="16"/>
      <c r="GG165" s="16"/>
      <c r="GH165" s="16"/>
      <c r="GI165" s="16"/>
      <c r="GJ165" s="16"/>
      <c r="GK165" s="16"/>
      <c r="GL165" s="16"/>
      <c r="GM165" s="16"/>
      <c r="GN165" s="16"/>
      <c r="GO165" s="16"/>
      <c r="GP165" s="16"/>
      <c r="GQ165" s="16"/>
      <c r="GR165" s="16"/>
      <c r="GS165" s="16"/>
      <c r="GT165" s="16"/>
      <c r="GU165" s="16"/>
      <c r="GV165" s="16"/>
      <c r="GW165" s="16"/>
      <c r="GX165" s="16"/>
      <c r="GY165" s="16"/>
      <c r="GZ165" s="16"/>
      <c r="HA165" s="16"/>
      <c r="HB165" s="16"/>
      <c r="HC165" s="16"/>
      <c r="HD165" s="16"/>
      <c r="HE165" s="16"/>
      <c r="HF165" s="16"/>
      <c r="HG165" s="16"/>
      <c r="HH165" s="16"/>
      <c r="HI165" s="16"/>
      <c r="HJ165" s="16"/>
      <c r="HK165" s="16"/>
      <c r="HL165" s="16"/>
      <c r="HM165" s="16"/>
      <c r="HN165" s="16"/>
      <c r="HO165" s="16"/>
      <c r="HP165" s="16"/>
      <c r="HQ165" s="16"/>
      <c r="HR165" s="16"/>
      <c r="HS165" s="16"/>
      <c r="HT165" s="16"/>
      <c r="HU165" s="16"/>
      <c r="HV165" s="16"/>
      <c r="HW165" s="16"/>
      <c r="HX165" s="16"/>
      <c r="HY165" s="16"/>
      <c r="HZ165" s="16"/>
      <c r="IA165" s="16"/>
      <c r="IB165" s="16"/>
      <c r="IC165" s="16"/>
    </row>
    <row r="166" spans="1:237" s="18" customFormat="1" ht="36.6" customHeight="1" x14ac:dyDescent="0.25">
      <c r="A166" s="191" t="s">
        <v>43</v>
      </c>
      <c r="B166" s="192"/>
      <c r="C166" s="66">
        <f>SUM(C167+C178+C185+C186+C202+C223+C235+C244+C267)</f>
        <v>44237647</v>
      </c>
      <c r="D166" s="66">
        <f>D167+D178+D183+D244</f>
        <v>6068959.3399999999</v>
      </c>
      <c r="E166" s="66">
        <f>SUM(E167:E270)</f>
        <v>0</v>
      </c>
      <c r="F166" s="73"/>
      <c r="G166" s="2"/>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c r="DA166" s="16"/>
      <c r="DB166" s="16"/>
      <c r="DC166" s="16"/>
      <c r="DD166" s="16"/>
      <c r="DE166" s="16"/>
      <c r="DF166" s="16"/>
      <c r="DG166" s="16"/>
      <c r="DH166" s="16"/>
      <c r="DI166" s="16"/>
      <c r="DJ166" s="16"/>
      <c r="DK166" s="16"/>
      <c r="DL166" s="16"/>
      <c r="DM166" s="16"/>
      <c r="DN166" s="16"/>
      <c r="DO166" s="16"/>
      <c r="DP166" s="16"/>
      <c r="DQ166" s="16"/>
      <c r="DR166" s="16"/>
      <c r="DS166" s="16"/>
      <c r="DT166" s="16"/>
      <c r="DU166" s="16"/>
      <c r="DV166" s="16"/>
      <c r="DW166" s="16"/>
      <c r="DX166" s="16"/>
      <c r="DY166" s="16"/>
      <c r="DZ166" s="16"/>
      <c r="EA166" s="16"/>
      <c r="EB166" s="16"/>
      <c r="EC166" s="16"/>
      <c r="ED166" s="16"/>
      <c r="EE166" s="16"/>
      <c r="EF166" s="16"/>
      <c r="EG166" s="16"/>
      <c r="EH166" s="16"/>
      <c r="EI166" s="16"/>
      <c r="EJ166" s="16"/>
      <c r="EK166" s="16"/>
      <c r="EL166" s="16"/>
      <c r="EM166" s="16"/>
      <c r="EN166" s="16"/>
      <c r="EO166" s="16"/>
      <c r="EP166" s="16"/>
      <c r="EQ166" s="16"/>
      <c r="ER166" s="16"/>
      <c r="ES166" s="16"/>
      <c r="ET166" s="16"/>
      <c r="EU166" s="16"/>
      <c r="EV166" s="16"/>
      <c r="EW166" s="16"/>
      <c r="EX166" s="16"/>
      <c r="EY166" s="16"/>
      <c r="EZ166" s="16"/>
      <c r="FA166" s="16"/>
      <c r="FB166" s="16"/>
      <c r="FC166" s="16"/>
      <c r="FD166" s="16"/>
      <c r="FE166" s="16"/>
      <c r="FF166" s="16"/>
      <c r="FG166" s="16"/>
      <c r="FH166" s="16"/>
      <c r="FI166" s="16"/>
      <c r="FJ166" s="16"/>
      <c r="FK166" s="16"/>
      <c r="FL166" s="16"/>
      <c r="FM166" s="16"/>
      <c r="FN166" s="16"/>
      <c r="FO166" s="16"/>
      <c r="FP166" s="16"/>
      <c r="FQ166" s="16"/>
      <c r="FR166" s="16"/>
      <c r="FS166" s="16"/>
      <c r="FT166" s="16"/>
      <c r="FU166" s="16"/>
      <c r="FV166" s="16"/>
      <c r="FW166" s="16"/>
      <c r="FX166" s="16"/>
      <c r="FY166" s="16"/>
      <c r="FZ166" s="16"/>
      <c r="GA166" s="16"/>
      <c r="GB166" s="16"/>
      <c r="GC166" s="16"/>
      <c r="GD166" s="16"/>
      <c r="GE166" s="16"/>
      <c r="GF166" s="16"/>
      <c r="GG166" s="16"/>
      <c r="GH166" s="16"/>
      <c r="GI166" s="16"/>
      <c r="GJ166" s="16"/>
      <c r="GK166" s="16"/>
      <c r="GL166" s="16"/>
      <c r="GM166" s="16"/>
      <c r="GN166" s="16"/>
      <c r="GO166" s="16"/>
      <c r="GP166" s="16"/>
      <c r="GQ166" s="16"/>
      <c r="GR166" s="16"/>
      <c r="GS166" s="16"/>
      <c r="GT166" s="16"/>
      <c r="GU166" s="16"/>
      <c r="GV166" s="16"/>
      <c r="GW166" s="16"/>
      <c r="GX166" s="16"/>
      <c r="GY166" s="16"/>
      <c r="GZ166" s="16"/>
      <c r="HA166" s="16"/>
      <c r="HB166" s="16"/>
      <c r="HC166" s="16"/>
      <c r="HD166" s="16"/>
      <c r="HE166" s="16"/>
      <c r="HF166" s="16"/>
      <c r="HG166" s="16"/>
      <c r="HH166" s="16"/>
      <c r="HI166" s="16"/>
      <c r="HJ166" s="16"/>
      <c r="HK166" s="16"/>
      <c r="HL166" s="16"/>
      <c r="HM166" s="16"/>
      <c r="HN166" s="16"/>
      <c r="HO166" s="16"/>
      <c r="HP166" s="16"/>
      <c r="HQ166" s="16"/>
      <c r="HR166" s="16"/>
      <c r="HS166" s="16"/>
      <c r="HT166" s="16"/>
      <c r="HU166" s="16"/>
      <c r="HV166" s="16"/>
      <c r="HW166" s="16"/>
      <c r="HX166" s="16"/>
      <c r="HY166" s="16"/>
      <c r="HZ166" s="16"/>
      <c r="IA166" s="16"/>
      <c r="IB166" s="16"/>
      <c r="IC166" s="16"/>
    </row>
    <row r="167" spans="1:237" s="18" customFormat="1" ht="69.599999999999994" hidden="1" customHeight="1" x14ac:dyDescent="0.25">
      <c r="A167" s="200" t="s">
        <v>44</v>
      </c>
      <c r="B167" s="108" t="s">
        <v>603</v>
      </c>
      <c r="C167" s="127">
        <v>7180438</v>
      </c>
      <c r="D167" s="128">
        <f>SUM(D168:D177)</f>
        <v>2951776.3</v>
      </c>
      <c r="E167" s="129">
        <v>0</v>
      </c>
      <c r="F167" s="130"/>
      <c r="G167" s="2"/>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c r="DA167" s="16"/>
      <c r="DB167" s="16"/>
      <c r="DC167" s="16"/>
      <c r="DD167" s="16"/>
      <c r="DE167" s="16"/>
      <c r="DF167" s="16"/>
      <c r="DG167" s="16"/>
      <c r="DH167" s="16"/>
      <c r="DI167" s="16"/>
      <c r="DJ167" s="16"/>
      <c r="DK167" s="16"/>
      <c r="DL167" s="16"/>
      <c r="DM167" s="16"/>
      <c r="DN167" s="16"/>
      <c r="DO167" s="16"/>
      <c r="DP167" s="16"/>
      <c r="DQ167" s="16"/>
      <c r="DR167" s="16"/>
      <c r="DS167" s="16"/>
      <c r="DT167" s="16"/>
      <c r="DU167" s="16"/>
      <c r="DV167" s="16"/>
      <c r="DW167" s="16"/>
      <c r="DX167" s="16"/>
      <c r="DY167" s="16"/>
      <c r="DZ167" s="16"/>
      <c r="EA167" s="16"/>
      <c r="EB167" s="16"/>
      <c r="EC167" s="16"/>
      <c r="ED167" s="16"/>
      <c r="EE167" s="16"/>
      <c r="EF167" s="16"/>
      <c r="EG167" s="16"/>
      <c r="EH167" s="16"/>
      <c r="EI167" s="16"/>
      <c r="EJ167" s="16"/>
      <c r="EK167" s="16"/>
      <c r="EL167" s="16"/>
      <c r="EM167" s="16"/>
      <c r="EN167" s="16"/>
      <c r="EO167" s="16"/>
      <c r="EP167" s="16"/>
      <c r="EQ167" s="16"/>
      <c r="ER167" s="16"/>
      <c r="ES167" s="16"/>
      <c r="ET167" s="16"/>
      <c r="EU167" s="16"/>
      <c r="EV167" s="16"/>
      <c r="EW167" s="16"/>
      <c r="EX167" s="16"/>
      <c r="EY167" s="16"/>
      <c r="EZ167" s="16"/>
      <c r="FA167" s="16"/>
      <c r="FB167" s="16"/>
      <c r="FC167" s="16"/>
      <c r="FD167" s="16"/>
      <c r="FE167" s="16"/>
      <c r="FF167" s="16"/>
      <c r="FG167" s="16"/>
      <c r="FH167" s="16"/>
      <c r="FI167" s="16"/>
      <c r="FJ167" s="16"/>
      <c r="FK167" s="16"/>
      <c r="FL167" s="16"/>
      <c r="FM167" s="16"/>
      <c r="FN167" s="16"/>
      <c r="FO167" s="16"/>
      <c r="FP167" s="16"/>
      <c r="FQ167" s="16"/>
      <c r="FR167" s="16"/>
      <c r="FS167" s="16"/>
      <c r="FT167" s="16"/>
      <c r="FU167" s="16"/>
      <c r="FV167" s="16"/>
      <c r="FW167" s="16"/>
      <c r="FX167" s="16"/>
      <c r="FY167" s="16"/>
      <c r="FZ167" s="16"/>
      <c r="GA167" s="16"/>
      <c r="GB167" s="16"/>
      <c r="GC167" s="16"/>
      <c r="GD167" s="16"/>
      <c r="GE167" s="16"/>
      <c r="GF167" s="16"/>
      <c r="GG167" s="16"/>
      <c r="GH167" s="16"/>
      <c r="GI167" s="16"/>
      <c r="GJ167" s="16"/>
      <c r="GK167" s="16"/>
      <c r="GL167" s="16"/>
      <c r="GM167" s="16"/>
      <c r="GN167" s="16"/>
      <c r="GO167" s="16"/>
      <c r="GP167" s="16"/>
      <c r="GQ167" s="16"/>
      <c r="GR167" s="16"/>
      <c r="GS167" s="16"/>
      <c r="GT167" s="16"/>
      <c r="GU167" s="16"/>
      <c r="GV167" s="16"/>
      <c r="GW167" s="16"/>
      <c r="GX167" s="16"/>
      <c r="GY167" s="16"/>
      <c r="GZ167" s="16"/>
      <c r="HA167" s="16"/>
      <c r="HB167" s="16"/>
      <c r="HC167" s="16"/>
      <c r="HD167" s="16"/>
      <c r="HE167" s="16"/>
      <c r="HF167" s="16"/>
      <c r="HG167" s="16"/>
      <c r="HH167" s="16"/>
      <c r="HI167" s="16"/>
      <c r="HJ167" s="16"/>
      <c r="HK167" s="16"/>
      <c r="HL167" s="16"/>
      <c r="HM167" s="16"/>
      <c r="HN167" s="16"/>
      <c r="HO167" s="16"/>
      <c r="HP167" s="16"/>
      <c r="HQ167" s="16"/>
      <c r="HR167" s="16"/>
      <c r="HS167" s="16"/>
      <c r="HT167" s="16"/>
      <c r="HU167" s="16"/>
      <c r="HV167" s="16"/>
      <c r="HW167" s="16"/>
      <c r="HX167" s="16"/>
      <c r="HY167" s="16"/>
      <c r="HZ167" s="16"/>
      <c r="IA167" s="16"/>
      <c r="IB167" s="16"/>
      <c r="IC167" s="16"/>
    </row>
    <row r="168" spans="1:237" s="18" customFormat="1" ht="112.9" hidden="1" customHeight="1" x14ac:dyDescent="0.25">
      <c r="A168" s="201"/>
      <c r="B168" s="59" t="s">
        <v>499</v>
      </c>
      <c r="C168" s="131">
        <v>116322</v>
      </c>
      <c r="D168" s="114">
        <v>0</v>
      </c>
      <c r="E168" s="115">
        <v>0</v>
      </c>
      <c r="F168" s="111" t="s">
        <v>604</v>
      </c>
      <c r="G168" s="2"/>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c r="DA168" s="16"/>
      <c r="DB168" s="16"/>
      <c r="DC168" s="16"/>
      <c r="DD168" s="16"/>
      <c r="DE168" s="16"/>
      <c r="DF168" s="16"/>
      <c r="DG168" s="16"/>
      <c r="DH168" s="16"/>
      <c r="DI168" s="16"/>
      <c r="DJ168" s="16"/>
      <c r="DK168" s="16"/>
      <c r="DL168" s="16"/>
      <c r="DM168" s="16"/>
      <c r="DN168" s="16"/>
      <c r="DO168" s="16"/>
      <c r="DP168" s="16"/>
      <c r="DQ168" s="16"/>
      <c r="DR168" s="16"/>
      <c r="DS168" s="16"/>
      <c r="DT168" s="16"/>
      <c r="DU168" s="16"/>
      <c r="DV168" s="16"/>
      <c r="DW168" s="16"/>
      <c r="DX168" s="16"/>
      <c r="DY168" s="16"/>
      <c r="DZ168" s="16"/>
      <c r="EA168" s="16"/>
      <c r="EB168" s="16"/>
      <c r="EC168" s="16"/>
      <c r="ED168" s="16"/>
      <c r="EE168" s="16"/>
      <c r="EF168" s="16"/>
      <c r="EG168" s="16"/>
      <c r="EH168" s="16"/>
      <c r="EI168" s="16"/>
      <c r="EJ168" s="16"/>
      <c r="EK168" s="16"/>
      <c r="EL168" s="16"/>
      <c r="EM168" s="16"/>
      <c r="EN168" s="16"/>
      <c r="EO168" s="16"/>
      <c r="EP168" s="16"/>
      <c r="EQ168" s="16"/>
      <c r="ER168" s="16"/>
      <c r="ES168" s="16"/>
      <c r="ET168" s="16"/>
      <c r="EU168" s="16"/>
      <c r="EV168" s="16"/>
      <c r="EW168" s="16"/>
      <c r="EX168" s="16"/>
      <c r="EY168" s="16"/>
      <c r="EZ168" s="16"/>
      <c r="FA168" s="16"/>
      <c r="FB168" s="16"/>
      <c r="FC168" s="16"/>
      <c r="FD168" s="16"/>
      <c r="FE168" s="16"/>
      <c r="FF168" s="16"/>
      <c r="FG168" s="16"/>
      <c r="FH168" s="16"/>
      <c r="FI168" s="16"/>
      <c r="FJ168" s="16"/>
      <c r="FK168" s="16"/>
      <c r="FL168" s="16"/>
      <c r="FM168" s="16"/>
      <c r="FN168" s="16"/>
      <c r="FO168" s="16"/>
      <c r="FP168" s="16"/>
      <c r="FQ168" s="16"/>
      <c r="FR168" s="16"/>
      <c r="FS168" s="16"/>
      <c r="FT168" s="16"/>
      <c r="FU168" s="16"/>
      <c r="FV168" s="16"/>
      <c r="FW168" s="16"/>
      <c r="FX168" s="16"/>
      <c r="FY168" s="16"/>
      <c r="FZ168" s="16"/>
      <c r="GA168" s="16"/>
      <c r="GB168" s="16"/>
      <c r="GC168" s="16"/>
      <c r="GD168" s="16"/>
      <c r="GE168" s="16"/>
      <c r="GF168" s="16"/>
      <c r="GG168" s="16"/>
      <c r="GH168" s="16"/>
      <c r="GI168" s="16"/>
      <c r="GJ168" s="16"/>
      <c r="GK168" s="16"/>
      <c r="GL168" s="16"/>
      <c r="GM168" s="16"/>
      <c r="GN168" s="16"/>
      <c r="GO168" s="16"/>
      <c r="GP168" s="16"/>
      <c r="GQ168" s="16"/>
      <c r="GR168" s="16"/>
      <c r="GS168" s="16"/>
      <c r="GT168" s="16"/>
      <c r="GU168" s="16"/>
      <c r="GV168" s="16"/>
      <c r="GW168" s="16"/>
      <c r="GX168" s="16"/>
      <c r="GY168" s="16"/>
      <c r="GZ168" s="16"/>
      <c r="HA168" s="16"/>
      <c r="HB168" s="16"/>
      <c r="HC168" s="16"/>
      <c r="HD168" s="16"/>
      <c r="HE168" s="16"/>
      <c r="HF168" s="16"/>
      <c r="HG168" s="16"/>
      <c r="HH168" s="16"/>
      <c r="HI168" s="16"/>
      <c r="HJ168" s="16"/>
      <c r="HK168" s="16"/>
      <c r="HL168" s="16"/>
      <c r="HM168" s="16"/>
      <c r="HN168" s="16"/>
      <c r="HO168" s="16"/>
      <c r="HP168" s="16"/>
      <c r="HQ168" s="16"/>
      <c r="HR168" s="16"/>
      <c r="HS168" s="16"/>
      <c r="HT168" s="16"/>
      <c r="HU168" s="16"/>
      <c r="HV168" s="16"/>
      <c r="HW168" s="16"/>
      <c r="HX168" s="16"/>
      <c r="HY168" s="16"/>
      <c r="HZ168" s="16"/>
      <c r="IA168" s="16"/>
      <c r="IB168" s="16"/>
      <c r="IC168" s="16"/>
    </row>
    <row r="169" spans="1:237" s="18" customFormat="1" ht="52.5" hidden="1" customHeight="1" x14ac:dyDescent="0.25">
      <c r="A169" s="201"/>
      <c r="B169" s="60" t="s">
        <v>500</v>
      </c>
      <c r="C169" s="131">
        <v>1639920</v>
      </c>
      <c r="D169" s="114">
        <v>0</v>
      </c>
      <c r="E169" s="115">
        <v>0</v>
      </c>
      <c r="F169" s="111" t="s">
        <v>604</v>
      </c>
      <c r="G169" s="2"/>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c r="DA169" s="16"/>
      <c r="DB169" s="16"/>
      <c r="DC169" s="16"/>
      <c r="DD169" s="16"/>
      <c r="DE169" s="16"/>
      <c r="DF169" s="16"/>
      <c r="DG169" s="16"/>
      <c r="DH169" s="16"/>
      <c r="DI169" s="16"/>
      <c r="DJ169" s="16"/>
      <c r="DK169" s="16"/>
      <c r="DL169" s="16"/>
      <c r="DM169" s="16"/>
      <c r="DN169" s="16"/>
      <c r="DO169" s="16"/>
      <c r="DP169" s="16"/>
      <c r="DQ169" s="16"/>
      <c r="DR169" s="16"/>
      <c r="DS169" s="16"/>
      <c r="DT169" s="16"/>
      <c r="DU169" s="16"/>
      <c r="DV169" s="16"/>
      <c r="DW169" s="16"/>
      <c r="DX169" s="16"/>
      <c r="DY169" s="16"/>
      <c r="DZ169" s="16"/>
      <c r="EA169" s="16"/>
      <c r="EB169" s="16"/>
      <c r="EC169" s="16"/>
      <c r="ED169" s="16"/>
      <c r="EE169" s="16"/>
      <c r="EF169" s="16"/>
      <c r="EG169" s="16"/>
      <c r="EH169" s="16"/>
      <c r="EI169" s="16"/>
      <c r="EJ169" s="16"/>
      <c r="EK169" s="16"/>
      <c r="EL169" s="16"/>
      <c r="EM169" s="16"/>
      <c r="EN169" s="16"/>
      <c r="EO169" s="16"/>
      <c r="EP169" s="16"/>
      <c r="EQ169" s="16"/>
      <c r="ER169" s="16"/>
      <c r="ES169" s="16"/>
      <c r="ET169" s="16"/>
      <c r="EU169" s="16"/>
      <c r="EV169" s="16"/>
      <c r="EW169" s="16"/>
      <c r="EX169" s="16"/>
      <c r="EY169" s="16"/>
      <c r="EZ169" s="16"/>
      <c r="FA169" s="16"/>
      <c r="FB169" s="16"/>
      <c r="FC169" s="16"/>
      <c r="FD169" s="16"/>
      <c r="FE169" s="16"/>
      <c r="FF169" s="16"/>
      <c r="FG169" s="16"/>
      <c r="FH169" s="16"/>
      <c r="FI169" s="16"/>
      <c r="FJ169" s="16"/>
      <c r="FK169" s="16"/>
      <c r="FL169" s="16"/>
      <c r="FM169" s="16"/>
      <c r="FN169" s="16"/>
      <c r="FO169" s="16"/>
      <c r="FP169" s="16"/>
      <c r="FQ169" s="16"/>
      <c r="FR169" s="16"/>
      <c r="FS169" s="16"/>
      <c r="FT169" s="16"/>
      <c r="FU169" s="16"/>
      <c r="FV169" s="16"/>
      <c r="FW169" s="16"/>
      <c r="FX169" s="16"/>
      <c r="FY169" s="16"/>
      <c r="FZ169" s="16"/>
      <c r="GA169" s="16"/>
      <c r="GB169" s="16"/>
      <c r="GC169" s="16"/>
      <c r="GD169" s="16"/>
      <c r="GE169" s="16"/>
      <c r="GF169" s="16"/>
      <c r="GG169" s="16"/>
      <c r="GH169" s="16"/>
      <c r="GI169" s="16"/>
      <c r="GJ169" s="16"/>
      <c r="GK169" s="16"/>
      <c r="GL169" s="16"/>
      <c r="GM169" s="16"/>
      <c r="GN169" s="16"/>
      <c r="GO169" s="16"/>
      <c r="GP169" s="16"/>
      <c r="GQ169" s="16"/>
      <c r="GR169" s="16"/>
      <c r="GS169" s="16"/>
      <c r="GT169" s="16"/>
      <c r="GU169" s="16"/>
      <c r="GV169" s="16"/>
      <c r="GW169" s="16"/>
      <c r="GX169" s="16"/>
      <c r="GY169" s="16"/>
      <c r="GZ169" s="16"/>
      <c r="HA169" s="16"/>
      <c r="HB169" s="16"/>
      <c r="HC169" s="16"/>
      <c r="HD169" s="16"/>
      <c r="HE169" s="16"/>
      <c r="HF169" s="16"/>
      <c r="HG169" s="16"/>
      <c r="HH169" s="16"/>
      <c r="HI169" s="16"/>
      <c r="HJ169" s="16"/>
      <c r="HK169" s="16"/>
      <c r="HL169" s="16"/>
      <c r="HM169" s="16"/>
      <c r="HN169" s="16"/>
      <c r="HO169" s="16"/>
      <c r="HP169" s="16"/>
      <c r="HQ169" s="16"/>
      <c r="HR169" s="16"/>
      <c r="HS169" s="16"/>
      <c r="HT169" s="16"/>
      <c r="HU169" s="16"/>
      <c r="HV169" s="16"/>
      <c r="HW169" s="16"/>
      <c r="HX169" s="16"/>
      <c r="HY169" s="16"/>
      <c r="HZ169" s="16"/>
      <c r="IA169" s="16"/>
      <c r="IB169" s="16"/>
      <c r="IC169" s="16"/>
    </row>
    <row r="170" spans="1:237" s="18" customFormat="1" ht="40.5" hidden="1" customHeight="1" x14ac:dyDescent="0.25">
      <c r="A170" s="201"/>
      <c r="B170" s="60" t="s">
        <v>501</v>
      </c>
      <c r="C170" s="131">
        <v>378510</v>
      </c>
      <c r="D170" s="114">
        <v>0</v>
      </c>
      <c r="E170" s="115">
        <v>0</v>
      </c>
      <c r="F170" s="111" t="s">
        <v>604</v>
      </c>
      <c r="G170" s="2"/>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c r="DA170" s="16"/>
      <c r="DB170" s="16"/>
      <c r="DC170" s="16"/>
      <c r="DD170" s="16"/>
      <c r="DE170" s="16"/>
      <c r="DF170" s="16"/>
      <c r="DG170" s="16"/>
      <c r="DH170" s="16"/>
      <c r="DI170" s="16"/>
      <c r="DJ170" s="16"/>
      <c r="DK170" s="16"/>
      <c r="DL170" s="16"/>
      <c r="DM170" s="16"/>
      <c r="DN170" s="16"/>
      <c r="DO170" s="16"/>
      <c r="DP170" s="16"/>
      <c r="DQ170" s="16"/>
      <c r="DR170" s="16"/>
      <c r="DS170" s="16"/>
      <c r="DT170" s="16"/>
      <c r="DU170" s="16"/>
      <c r="DV170" s="16"/>
      <c r="DW170" s="16"/>
      <c r="DX170" s="16"/>
      <c r="DY170" s="16"/>
      <c r="DZ170" s="16"/>
      <c r="EA170" s="16"/>
      <c r="EB170" s="16"/>
      <c r="EC170" s="16"/>
      <c r="ED170" s="16"/>
      <c r="EE170" s="16"/>
      <c r="EF170" s="16"/>
      <c r="EG170" s="16"/>
      <c r="EH170" s="16"/>
      <c r="EI170" s="16"/>
      <c r="EJ170" s="16"/>
      <c r="EK170" s="16"/>
      <c r="EL170" s="16"/>
      <c r="EM170" s="16"/>
      <c r="EN170" s="16"/>
      <c r="EO170" s="16"/>
      <c r="EP170" s="16"/>
      <c r="EQ170" s="16"/>
      <c r="ER170" s="16"/>
      <c r="ES170" s="16"/>
      <c r="ET170" s="16"/>
      <c r="EU170" s="16"/>
      <c r="EV170" s="16"/>
      <c r="EW170" s="16"/>
      <c r="EX170" s="16"/>
      <c r="EY170" s="16"/>
      <c r="EZ170" s="16"/>
      <c r="FA170" s="16"/>
      <c r="FB170" s="16"/>
      <c r="FC170" s="16"/>
      <c r="FD170" s="16"/>
      <c r="FE170" s="16"/>
      <c r="FF170" s="16"/>
      <c r="FG170" s="16"/>
      <c r="FH170" s="16"/>
      <c r="FI170" s="16"/>
      <c r="FJ170" s="16"/>
      <c r="FK170" s="16"/>
      <c r="FL170" s="16"/>
      <c r="FM170" s="16"/>
      <c r="FN170" s="16"/>
      <c r="FO170" s="16"/>
      <c r="FP170" s="16"/>
      <c r="FQ170" s="16"/>
      <c r="FR170" s="16"/>
      <c r="FS170" s="16"/>
      <c r="FT170" s="16"/>
      <c r="FU170" s="16"/>
      <c r="FV170" s="16"/>
      <c r="FW170" s="16"/>
      <c r="FX170" s="16"/>
      <c r="FY170" s="16"/>
      <c r="FZ170" s="16"/>
      <c r="GA170" s="16"/>
      <c r="GB170" s="16"/>
      <c r="GC170" s="16"/>
      <c r="GD170" s="16"/>
      <c r="GE170" s="16"/>
      <c r="GF170" s="16"/>
      <c r="GG170" s="16"/>
      <c r="GH170" s="16"/>
      <c r="GI170" s="16"/>
      <c r="GJ170" s="16"/>
      <c r="GK170" s="16"/>
      <c r="GL170" s="16"/>
      <c r="GM170" s="16"/>
      <c r="GN170" s="16"/>
      <c r="GO170" s="16"/>
      <c r="GP170" s="16"/>
      <c r="GQ170" s="16"/>
      <c r="GR170" s="16"/>
      <c r="GS170" s="16"/>
      <c r="GT170" s="16"/>
      <c r="GU170" s="16"/>
      <c r="GV170" s="16"/>
      <c r="GW170" s="16"/>
      <c r="GX170" s="16"/>
      <c r="GY170" s="16"/>
      <c r="GZ170" s="16"/>
      <c r="HA170" s="16"/>
      <c r="HB170" s="16"/>
      <c r="HC170" s="16"/>
      <c r="HD170" s="16"/>
      <c r="HE170" s="16"/>
      <c r="HF170" s="16"/>
      <c r="HG170" s="16"/>
      <c r="HH170" s="16"/>
      <c r="HI170" s="16"/>
      <c r="HJ170" s="16"/>
      <c r="HK170" s="16"/>
      <c r="HL170" s="16"/>
      <c r="HM170" s="16"/>
      <c r="HN170" s="16"/>
      <c r="HO170" s="16"/>
      <c r="HP170" s="16"/>
      <c r="HQ170" s="16"/>
      <c r="HR170" s="16"/>
      <c r="HS170" s="16"/>
      <c r="HT170" s="16"/>
      <c r="HU170" s="16"/>
      <c r="HV170" s="16"/>
      <c r="HW170" s="16"/>
      <c r="HX170" s="16"/>
      <c r="HY170" s="16"/>
      <c r="HZ170" s="16"/>
      <c r="IA170" s="16"/>
      <c r="IB170" s="16"/>
      <c r="IC170" s="16"/>
    </row>
    <row r="171" spans="1:237" s="18" customFormat="1" ht="54" hidden="1" customHeight="1" x14ac:dyDescent="0.25">
      <c r="A171" s="201"/>
      <c r="B171" s="60" t="s">
        <v>502</v>
      </c>
      <c r="C171" s="131">
        <v>429426</v>
      </c>
      <c r="D171" s="114">
        <v>0</v>
      </c>
      <c r="E171" s="115">
        <v>0</v>
      </c>
      <c r="F171" s="111" t="s">
        <v>604</v>
      </c>
      <c r="G171" s="2"/>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c r="DA171" s="16"/>
      <c r="DB171" s="16"/>
      <c r="DC171" s="16"/>
      <c r="DD171" s="16"/>
      <c r="DE171" s="16"/>
      <c r="DF171" s="16"/>
      <c r="DG171" s="16"/>
      <c r="DH171" s="16"/>
      <c r="DI171" s="16"/>
      <c r="DJ171" s="16"/>
      <c r="DK171" s="16"/>
      <c r="DL171" s="16"/>
      <c r="DM171" s="16"/>
      <c r="DN171" s="16"/>
      <c r="DO171" s="16"/>
      <c r="DP171" s="16"/>
      <c r="DQ171" s="16"/>
      <c r="DR171" s="16"/>
      <c r="DS171" s="16"/>
      <c r="DT171" s="16"/>
      <c r="DU171" s="16"/>
      <c r="DV171" s="16"/>
      <c r="DW171" s="16"/>
      <c r="DX171" s="16"/>
      <c r="DY171" s="16"/>
      <c r="DZ171" s="16"/>
      <c r="EA171" s="16"/>
      <c r="EB171" s="16"/>
      <c r="EC171" s="16"/>
      <c r="ED171" s="16"/>
      <c r="EE171" s="16"/>
      <c r="EF171" s="16"/>
      <c r="EG171" s="16"/>
      <c r="EH171" s="16"/>
      <c r="EI171" s="16"/>
      <c r="EJ171" s="16"/>
      <c r="EK171" s="16"/>
      <c r="EL171" s="16"/>
      <c r="EM171" s="16"/>
      <c r="EN171" s="16"/>
      <c r="EO171" s="16"/>
      <c r="EP171" s="16"/>
      <c r="EQ171" s="16"/>
      <c r="ER171" s="16"/>
      <c r="ES171" s="16"/>
      <c r="ET171" s="16"/>
      <c r="EU171" s="16"/>
      <c r="EV171" s="16"/>
      <c r="EW171" s="16"/>
      <c r="EX171" s="16"/>
      <c r="EY171" s="16"/>
      <c r="EZ171" s="16"/>
      <c r="FA171" s="16"/>
      <c r="FB171" s="16"/>
      <c r="FC171" s="16"/>
      <c r="FD171" s="16"/>
      <c r="FE171" s="16"/>
      <c r="FF171" s="16"/>
      <c r="FG171" s="16"/>
      <c r="FH171" s="16"/>
      <c r="FI171" s="16"/>
      <c r="FJ171" s="16"/>
      <c r="FK171" s="16"/>
      <c r="FL171" s="16"/>
      <c r="FM171" s="16"/>
      <c r="FN171" s="16"/>
      <c r="FO171" s="16"/>
      <c r="FP171" s="16"/>
      <c r="FQ171" s="16"/>
      <c r="FR171" s="16"/>
      <c r="FS171" s="16"/>
      <c r="FT171" s="16"/>
      <c r="FU171" s="16"/>
      <c r="FV171" s="16"/>
      <c r="FW171" s="16"/>
      <c r="FX171" s="16"/>
      <c r="FY171" s="16"/>
      <c r="FZ171" s="16"/>
      <c r="GA171" s="16"/>
      <c r="GB171" s="16"/>
      <c r="GC171" s="16"/>
      <c r="GD171" s="16"/>
      <c r="GE171" s="16"/>
      <c r="GF171" s="16"/>
      <c r="GG171" s="16"/>
      <c r="GH171" s="16"/>
      <c r="GI171" s="16"/>
      <c r="GJ171" s="16"/>
      <c r="GK171" s="16"/>
      <c r="GL171" s="16"/>
      <c r="GM171" s="16"/>
      <c r="GN171" s="16"/>
      <c r="GO171" s="16"/>
      <c r="GP171" s="16"/>
      <c r="GQ171" s="16"/>
      <c r="GR171" s="16"/>
      <c r="GS171" s="16"/>
      <c r="GT171" s="16"/>
      <c r="GU171" s="16"/>
      <c r="GV171" s="16"/>
      <c r="GW171" s="16"/>
      <c r="GX171" s="16"/>
      <c r="GY171" s="16"/>
      <c r="GZ171" s="16"/>
      <c r="HA171" s="16"/>
      <c r="HB171" s="16"/>
      <c r="HC171" s="16"/>
      <c r="HD171" s="16"/>
      <c r="HE171" s="16"/>
      <c r="HF171" s="16"/>
      <c r="HG171" s="16"/>
      <c r="HH171" s="16"/>
      <c r="HI171" s="16"/>
      <c r="HJ171" s="16"/>
      <c r="HK171" s="16"/>
      <c r="HL171" s="16"/>
      <c r="HM171" s="16"/>
      <c r="HN171" s="16"/>
      <c r="HO171" s="16"/>
      <c r="HP171" s="16"/>
      <c r="HQ171" s="16"/>
      <c r="HR171" s="16"/>
      <c r="HS171" s="16"/>
      <c r="HT171" s="16"/>
      <c r="HU171" s="16"/>
      <c r="HV171" s="16"/>
      <c r="HW171" s="16"/>
      <c r="HX171" s="16"/>
      <c r="HY171" s="16"/>
      <c r="HZ171" s="16"/>
      <c r="IA171" s="16"/>
      <c r="IB171" s="16"/>
      <c r="IC171" s="16"/>
    </row>
    <row r="172" spans="1:237" s="18" customFormat="1" ht="63.75" hidden="1" x14ac:dyDescent="0.25">
      <c r="A172" s="201"/>
      <c r="B172" s="60" t="s">
        <v>503</v>
      </c>
      <c r="C172" s="131">
        <v>530814</v>
      </c>
      <c r="D172" s="114">
        <v>0</v>
      </c>
      <c r="E172" s="115">
        <v>0</v>
      </c>
      <c r="F172" s="111" t="s">
        <v>604</v>
      </c>
      <c r="G172" s="2"/>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c r="DA172" s="16"/>
      <c r="DB172" s="16"/>
      <c r="DC172" s="16"/>
      <c r="DD172" s="16"/>
      <c r="DE172" s="16"/>
      <c r="DF172" s="16"/>
      <c r="DG172" s="16"/>
      <c r="DH172" s="16"/>
      <c r="DI172" s="16"/>
      <c r="DJ172" s="16"/>
      <c r="DK172" s="16"/>
      <c r="DL172" s="16"/>
      <c r="DM172" s="16"/>
      <c r="DN172" s="16"/>
      <c r="DO172" s="16"/>
      <c r="DP172" s="16"/>
      <c r="DQ172" s="16"/>
      <c r="DR172" s="16"/>
      <c r="DS172" s="16"/>
      <c r="DT172" s="16"/>
      <c r="DU172" s="16"/>
      <c r="DV172" s="16"/>
      <c r="DW172" s="16"/>
      <c r="DX172" s="16"/>
      <c r="DY172" s="16"/>
      <c r="DZ172" s="16"/>
      <c r="EA172" s="16"/>
      <c r="EB172" s="16"/>
      <c r="EC172" s="16"/>
      <c r="ED172" s="16"/>
      <c r="EE172" s="16"/>
      <c r="EF172" s="16"/>
      <c r="EG172" s="16"/>
      <c r="EH172" s="16"/>
      <c r="EI172" s="16"/>
      <c r="EJ172" s="16"/>
      <c r="EK172" s="16"/>
      <c r="EL172" s="16"/>
      <c r="EM172" s="16"/>
      <c r="EN172" s="16"/>
      <c r="EO172" s="16"/>
      <c r="EP172" s="16"/>
      <c r="EQ172" s="16"/>
      <c r="ER172" s="16"/>
      <c r="ES172" s="16"/>
      <c r="ET172" s="16"/>
      <c r="EU172" s="16"/>
      <c r="EV172" s="16"/>
      <c r="EW172" s="16"/>
      <c r="EX172" s="16"/>
      <c r="EY172" s="16"/>
      <c r="EZ172" s="16"/>
      <c r="FA172" s="16"/>
      <c r="FB172" s="16"/>
      <c r="FC172" s="16"/>
      <c r="FD172" s="16"/>
      <c r="FE172" s="16"/>
      <c r="FF172" s="16"/>
      <c r="FG172" s="16"/>
      <c r="FH172" s="16"/>
      <c r="FI172" s="16"/>
      <c r="FJ172" s="16"/>
      <c r="FK172" s="16"/>
      <c r="FL172" s="16"/>
      <c r="FM172" s="16"/>
      <c r="FN172" s="16"/>
      <c r="FO172" s="16"/>
      <c r="FP172" s="16"/>
      <c r="FQ172" s="16"/>
      <c r="FR172" s="16"/>
      <c r="FS172" s="16"/>
      <c r="FT172" s="16"/>
      <c r="FU172" s="16"/>
      <c r="FV172" s="16"/>
      <c r="FW172" s="16"/>
      <c r="FX172" s="16"/>
      <c r="FY172" s="16"/>
      <c r="FZ172" s="16"/>
      <c r="GA172" s="16"/>
      <c r="GB172" s="16"/>
      <c r="GC172" s="16"/>
      <c r="GD172" s="16"/>
      <c r="GE172" s="16"/>
      <c r="GF172" s="16"/>
      <c r="GG172" s="16"/>
      <c r="GH172" s="16"/>
      <c r="GI172" s="16"/>
      <c r="GJ172" s="16"/>
      <c r="GK172" s="16"/>
      <c r="GL172" s="16"/>
      <c r="GM172" s="16"/>
      <c r="GN172" s="16"/>
      <c r="GO172" s="16"/>
      <c r="GP172" s="16"/>
      <c r="GQ172" s="16"/>
      <c r="GR172" s="16"/>
      <c r="GS172" s="16"/>
      <c r="GT172" s="16"/>
      <c r="GU172" s="16"/>
      <c r="GV172" s="16"/>
      <c r="GW172" s="16"/>
      <c r="GX172" s="16"/>
      <c r="GY172" s="16"/>
      <c r="GZ172" s="16"/>
      <c r="HA172" s="16"/>
      <c r="HB172" s="16"/>
      <c r="HC172" s="16"/>
      <c r="HD172" s="16"/>
      <c r="HE172" s="16"/>
      <c r="HF172" s="16"/>
      <c r="HG172" s="16"/>
      <c r="HH172" s="16"/>
      <c r="HI172" s="16"/>
      <c r="HJ172" s="16"/>
      <c r="HK172" s="16"/>
      <c r="HL172" s="16"/>
      <c r="HM172" s="16"/>
      <c r="HN172" s="16"/>
      <c r="HO172" s="16"/>
      <c r="HP172" s="16"/>
      <c r="HQ172" s="16"/>
      <c r="HR172" s="16"/>
      <c r="HS172" s="16"/>
      <c r="HT172" s="16"/>
      <c r="HU172" s="16"/>
      <c r="HV172" s="16"/>
      <c r="HW172" s="16"/>
      <c r="HX172" s="16"/>
      <c r="HY172" s="16"/>
      <c r="HZ172" s="16"/>
      <c r="IA172" s="16"/>
      <c r="IB172" s="16"/>
      <c r="IC172" s="16"/>
    </row>
    <row r="173" spans="1:237" s="18" customFormat="1" ht="76.5" hidden="1" x14ac:dyDescent="0.25">
      <c r="A173" s="201"/>
      <c r="B173" s="61" t="s">
        <v>504</v>
      </c>
      <c r="C173" s="131">
        <v>761442</v>
      </c>
      <c r="D173" s="114">
        <v>0</v>
      </c>
      <c r="E173" s="115">
        <v>0</v>
      </c>
      <c r="F173" s="111" t="s">
        <v>604</v>
      </c>
      <c r="G173" s="2"/>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c r="DA173" s="16"/>
      <c r="DB173" s="16"/>
      <c r="DC173" s="16"/>
      <c r="DD173" s="16"/>
      <c r="DE173" s="16"/>
      <c r="DF173" s="16"/>
      <c r="DG173" s="16"/>
      <c r="DH173" s="16"/>
      <c r="DI173" s="16"/>
      <c r="DJ173" s="16"/>
      <c r="DK173" s="16"/>
      <c r="DL173" s="16"/>
      <c r="DM173" s="16"/>
      <c r="DN173" s="16"/>
      <c r="DO173" s="16"/>
      <c r="DP173" s="16"/>
      <c r="DQ173" s="16"/>
      <c r="DR173" s="16"/>
      <c r="DS173" s="16"/>
      <c r="DT173" s="16"/>
      <c r="DU173" s="16"/>
      <c r="DV173" s="16"/>
      <c r="DW173" s="16"/>
      <c r="DX173" s="16"/>
      <c r="DY173" s="16"/>
      <c r="DZ173" s="16"/>
      <c r="EA173" s="16"/>
      <c r="EB173" s="16"/>
      <c r="EC173" s="16"/>
      <c r="ED173" s="16"/>
      <c r="EE173" s="16"/>
      <c r="EF173" s="16"/>
      <c r="EG173" s="16"/>
      <c r="EH173" s="16"/>
      <c r="EI173" s="16"/>
      <c r="EJ173" s="16"/>
      <c r="EK173" s="16"/>
      <c r="EL173" s="16"/>
      <c r="EM173" s="16"/>
      <c r="EN173" s="16"/>
      <c r="EO173" s="16"/>
      <c r="EP173" s="16"/>
      <c r="EQ173" s="16"/>
      <c r="ER173" s="16"/>
      <c r="ES173" s="16"/>
      <c r="ET173" s="16"/>
      <c r="EU173" s="16"/>
      <c r="EV173" s="16"/>
      <c r="EW173" s="16"/>
      <c r="EX173" s="16"/>
      <c r="EY173" s="16"/>
      <c r="EZ173" s="16"/>
      <c r="FA173" s="16"/>
      <c r="FB173" s="16"/>
      <c r="FC173" s="16"/>
      <c r="FD173" s="16"/>
      <c r="FE173" s="16"/>
      <c r="FF173" s="16"/>
      <c r="FG173" s="16"/>
      <c r="FH173" s="16"/>
      <c r="FI173" s="16"/>
      <c r="FJ173" s="16"/>
      <c r="FK173" s="16"/>
      <c r="FL173" s="16"/>
      <c r="FM173" s="16"/>
      <c r="FN173" s="16"/>
      <c r="FO173" s="16"/>
      <c r="FP173" s="16"/>
      <c r="FQ173" s="16"/>
      <c r="FR173" s="16"/>
      <c r="FS173" s="16"/>
      <c r="FT173" s="16"/>
      <c r="FU173" s="16"/>
      <c r="FV173" s="16"/>
      <c r="FW173" s="16"/>
      <c r="FX173" s="16"/>
      <c r="FY173" s="16"/>
      <c r="FZ173" s="16"/>
      <c r="GA173" s="16"/>
      <c r="GB173" s="16"/>
      <c r="GC173" s="16"/>
      <c r="GD173" s="16"/>
      <c r="GE173" s="16"/>
      <c r="GF173" s="16"/>
      <c r="GG173" s="16"/>
      <c r="GH173" s="16"/>
      <c r="GI173" s="16"/>
      <c r="GJ173" s="16"/>
      <c r="GK173" s="16"/>
      <c r="GL173" s="16"/>
      <c r="GM173" s="16"/>
      <c r="GN173" s="16"/>
      <c r="GO173" s="16"/>
      <c r="GP173" s="16"/>
      <c r="GQ173" s="16"/>
      <c r="GR173" s="16"/>
      <c r="GS173" s="16"/>
      <c r="GT173" s="16"/>
      <c r="GU173" s="16"/>
      <c r="GV173" s="16"/>
      <c r="GW173" s="16"/>
      <c r="GX173" s="16"/>
      <c r="GY173" s="16"/>
      <c r="GZ173" s="16"/>
      <c r="HA173" s="16"/>
      <c r="HB173" s="16"/>
      <c r="HC173" s="16"/>
      <c r="HD173" s="16"/>
      <c r="HE173" s="16"/>
      <c r="HF173" s="16"/>
      <c r="HG173" s="16"/>
      <c r="HH173" s="16"/>
      <c r="HI173" s="16"/>
      <c r="HJ173" s="16"/>
      <c r="HK173" s="16"/>
      <c r="HL173" s="16"/>
      <c r="HM173" s="16"/>
      <c r="HN173" s="16"/>
      <c r="HO173" s="16"/>
      <c r="HP173" s="16"/>
      <c r="HQ173" s="16"/>
      <c r="HR173" s="16"/>
      <c r="HS173" s="16"/>
      <c r="HT173" s="16"/>
      <c r="HU173" s="16"/>
      <c r="HV173" s="16"/>
      <c r="HW173" s="16"/>
      <c r="HX173" s="16"/>
      <c r="HY173" s="16"/>
      <c r="HZ173" s="16"/>
      <c r="IA173" s="16"/>
      <c r="IB173" s="16"/>
      <c r="IC173" s="16"/>
    </row>
    <row r="174" spans="1:237" s="14" customFormat="1" ht="117" hidden="1" customHeight="1" x14ac:dyDescent="0.2">
      <c r="A174" s="201"/>
      <c r="B174" s="62" t="s">
        <v>304</v>
      </c>
      <c r="C174" s="131">
        <v>548508</v>
      </c>
      <c r="D174" s="114">
        <v>2951776.3</v>
      </c>
      <c r="E174" s="120">
        <v>0</v>
      </c>
      <c r="F174" s="119" t="s">
        <v>555</v>
      </c>
    </row>
    <row r="175" spans="1:237" ht="72.75" hidden="1" customHeight="1" x14ac:dyDescent="0.25">
      <c r="A175" s="201"/>
      <c r="B175" s="59" t="s">
        <v>305</v>
      </c>
      <c r="C175" s="131">
        <v>948972</v>
      </c>
      <c r="D175" s="114">
        <v>0</v>
      </c>
      <c r="E175" s="115">
        <v>0</v>
      </c>
      <c r="F175" s="111" t="s">
        <v>604</v>
      </c>
    </row>
    <row r="176" spans="1:237" ht="20.25" hidden="1" customHeight="1" x14ac:dyDescent="0.25">
      <c r="A176" s="201"/>
      <c r="B176" s="59" t="s">
        <v>306</v>
      </c>
      <c r="C176" s="131">
        <v>581144.64</v>
      </c>
      <c r="D176" s="114">
        <v>0</v>
      </c>
      <c r="E176" s="115">
        <v>0</v>
      </c>
      <c r="F176" s="111" t="s">
        <v>604</v>
      </c>
    </row>
    <row r="177" spans="1:6" ht="18" hidden="1" customHeight="1" x14ac:dyDescent="0.25">
      <c r="A177" s="202"/>
      <c r="B177" s="59" t="s">
        <v>306</v>
      </c>
      <c r="C177" s="131">
        <v>306191.03999999998</v>
      </c>
      <c r="D177" s="114">
        <v>0</v>
      </c>
      <c r="E177" s="115">
        <v>0</v>
      </c>
      <c r="F177" s="111" t="s">
        <v>604</v>
      </c>
    </row>
    <row r="178" spans="1:6" ht="68.45" hidden="1" customHeight="1" x14ac:dyDescent="0.25">
      <c r="A178" s="200" t="s">
        <v>45</v>
      </c>
      <c r="B178" s="108" t="s">
        <v>603</v>
      </c>
      <c r="C178" s="127">
        <v>3531670</v>
      </c>
      <c r="D178" s="128">
        <f>SUM(D179:D182)</f>
        <v>888200.67</v>
      </c>
      <c r="E178" s="132">
        <v>0</v>
      </c>
      <c r="F178" s="119"/>
    </row>
    <row r="179" spans="1:6" ht="18" hidden="1" customHeight="1" x14ac:dyDescent="0.25">
      <c r="A179" s="201"/>
      <c r="B179" s="62" t="s">
        <v>307</v>
      </c>
      <c r="C179" s="131">
        <v>2125884</v>
      </c>
      <c r="D179" s="114">
        <v>0</v>
      </c>
      <c r="E179" s="115">
        <v>0</v>
      </c>
      <c r="F179" s="119" t="s">
        <v>598</v>
      </c>
    </row>
    <row r="180" spans="1:6" ht="107.45" hidden="1" customHeight="1" x14ac:dyDescent="0.25">
      <c r="A180" s="201"/>
      <c r="B180" s="59" t="s">
        <v>308</v>
      </c>
      <c r="C180" s="131">
        <v>295152</v>
      </c>
      <c r="D180" s="114">
        <v>642152.67000000004</v>
      </c>
      <c r="E180" s="120">
        <v>0</v>
      </c>
      <c r="F180" s="119" t="s">
        <v>556</v>
      </c>
    </row>
    <row r="181" spans="1:6" ht="63" hidden="1" customHeight="1" x14ac:dyDescent="0.25">
      <c r="A181" s="201"/>
      <c r="B181" s="59" t="s">
        <v>309</v>
      </c>
      <c r="C181" s="131">
        <v>301503.95999999996</v>
      </c>
      <c r="D181" s="114">
        <v>246048</v>
      </c>
      <c r="E181" s="115">
        <v>0</v>
      </c>
      <c r="F181" s="119" t="s">
        <v>557</v>
      </c>
    </row>
    <row r="182" spans="1:6" ht="28.5" hidden="1" customHeight="1" x14ac:dyDescent="0.25">
      <c r="A182" s="202"/>
      <c r="B182" s="59" t="s">
        <v>309</v>
      </c>
      <c r="C182" s="131">
        <v>324098.39999999997</v>
      </c>
      <c r="D182" s="114">
        <v>0</v>
      </c>
      <c r="E182" s="115">
        <v>0</v>
      </c>
      <c r="F182" s="111" t="s">
        <v>604</v>
      </c>
    </row>
    <row r="183" spans="1:6" ht="33.75" customHeight="1" x14ac:dyDescent="0.25">
      <c r="A183" s="200" t="s">
        <v>46</v>
      </c>
      <c r="B183" s="216" t="s">
        <v>310</v>
      </c>
      <c r="C183" s="182">
        <v>995618</v>
      </c>
      <c r="D183" s="185">
        <v>1688565.18</v>
      </c>
      <c r="E183" s="182">
        <v>0</v>
      </c>
      <c r="F183" s="188" t="s">
        <v>599</v>
      </c>
    </row>
    <row r="184" spans="1:6" ht="38.25" hidden="1" customHeight="1" x14ac:dyDescent="0.25">
      <c r="A184" s="201"/>
      <c r="B184" s="217"/>
      <c r="C184" s="183"/>
      <c r="D184" s="186"/>
      <c r="E184" s="183"/>
      <c r="F184" s="189"/>
    </row>
    <row r="185" spans="1:6" ht="73.5" customHeight="1" x14ac:dyDescent="0.25">
      <c r="A185" s="202"/>
      <c r="B185" s="218"/>
      <c r="C185" s="184"/>
      <c r="D185" s="187"/>
      <c r="E185" s="184"/>
      <c r="F185" s="190"/>
    </row>
    <row r="186" spans="1:6" ht="52.15" hidden="1" customHeight="1" x14ac:dyDescent="0.25">
      <c r="A186" s="200" t="s">
        <v>47</v>
      </c>
      <c r="B186" s="53"/>
      <c r="C186" s="127">
        <v>8674822</v>
      </c>
      <c r="D186" s="127">
        <v>0</v>
      </c>
      <c r="E186" s="127">
        <v>0</v>
      </c>
      <c r="F186" s="107" t="s">
        <v>604</v>
      </c>
    </row>
    <row r="187" spans="1:6" hidden="1" x14ac:dyDescent="0.25">
      <c r="A187" s="201"/>
      <c r="B187" s="59" t="s">
        <v>311</v>
      </c>
      <c r="C187" s="131">
        <v>472194.16800000001</v>
      </c>
      <c r="D187" s="114">
        <v>0</v>
      </c>
      <c r="E187" s="115">
        <v>0</v>
      </c>
      <c r="F187" s="111" t="s">
        <v>604</v>
      </c>
    </row>
    <row r="188" spans="1:6" hidden="1" x14ac:dyDescent="0.25">
      <c r="A188" s="201"/>
      <c r="B188" s="60" t="s">
        <v>311</v>
      </c>
      <c r="C188" s="131">
        <v>451932</v>
      </c>
      <c r="D188" s="114">
        <v>0</v>
      </c>
      <c r="E188" s="115">
        <v>0</v>
      </c>
      <c r="F188" s="111" t="s">
        <v>604</v>
      </c>
    </row>
    <row r="189" spans="1:6" hidden="1" x14ac:dyDescent="0.25">
      <c r="A189" s="201"/>
      <c r="B189" s="60" t="s">
        <v>311</v>
      </c>
      <c r="C189" s="131">
        <v>239546.4</v>
      </c>
      <c r="D189" s="114">
        <v>0</v>
      </c>
      <c r="E189" s="115">
        <v>0</v>
      </c>
      <c r="F189" s="111" t="s">
        <v>604</v>
      </c>
    </row>
    <row r="190" spans="1:6" hidden="1" x14ac:dyDescent="0.25">
      <c r="A190" s="201"/>
      <c r="B190" s="60" t="s">
        <v>311</v>
      </c>
      <c r="C190" s="131">
        <v>192708</v>
      </c>
      <c r="D190" s="114">
        <v>0</v>
      </c>
      <c r="E190" s="115">
        <v>0</v>
      </c>
      <c r="F190" s="111" t="s">
        <v>604</v>
      </c>
    </row>
    <row r="191" spans="1:6" hidden="1" x14ac:dyDescent="0.25">
      <c r="A191" s="201"/>
      <c r="B191" s="60" t="s">
        <v>311</v>
      </c>
      <c r="C191" s="131">
        <v>271686.24</v>
      </c>
      <c r="D191" s="114">
        <v>0</v>
      </c>
      <c r="E191" s="115">
        <v>0</v>
      </c>
      <c r="F191" s="111" t="s">
        <v>604</v>
      </c>
    </row>
    <row r="192" spans="1:6" hidden="1" x14ac:dyDescent="0.25">
      <c r="A192" s="201"/>
      <c r="B192" s="61" t="s">
        <v>311</v>
      </c>
      <c r="C192" s="131">
        <v>630147.6</v>
      </c>
      <c r="D192" s="114">
        <v>0</v>
      </c>
      <c r="E192" s="115">
        <v>0</v>
      </c>
      <c r="F192" s="111" t="s">
        <v>604</v>
      </c>
    </row>
    <row r="193" spans="1:6" hidden="1" x14ac:dyDescent="0.25">
      <c r="A193" s="201"/>
      <c r="B193" s="61" t="s">
        <v>311</v>
      </c>
      <c r="C193" s="131">
        <v>304824</v>
      </c>
      <c r="D193" s="114">
        <v>0</v>
      </c>
      <c r="E193" s="115">
        <v>0</v>
      </c>
      <c r="F193" s="111" t="s">
        <v>604</v>
      </c>
    </row>
    <row r="194" spans="1:6" ht="25.5" hidden="1" x14ac:dyDescent="0.25">
      <c r="A194" s="201"/>
      <c r="B194" s="59" t="s">
        <v>312</v>
      </c>
      <c r="C194" s="131">
        <v>591744</v>
      </c>
      <c r="D194" s="114">
        <v>0</v>
      </c>
      <c r="E194" s="115">
        <v>0</v>
      </c>
      <c r="F194" s="111" t="s">
        <v>604</v>
      </c>
    </row>
    <row r="195" spans="1:6" ht="85.15" hidden="1" customHeight="1" x14ac:dyDescent="0.25">
      <c r="A195" s="201"/>
      <c r="B195" s="59" t="s">
        <v>313</v>
      </c>
      <c r="C195" s="131">
        <v>382914</v>
      </c>
      <c r="D195" s="114">
        <v>0</v>
      </c>
      <c r="E195" s="115">
        <v>0</v>
      </c>
      <c r="F195" s="111" t="s">
        <v>604</v>
      </c>
    </row>
    <row r="196" spans="1:6" ht="80.45" hidden="1" customHeight="1" x14ac:dyDescent="0.25">
      <c r="A196" s="201"/>
      <c r="B196" s="59" t="s">
        <v>314</v>
      </c>
      <c r="C196" s="131">
        <v>131796</v>
      </c>
      <c r="D196" s="114">
        <v>0</v>
      </c>
      <c r="E196" s="115">
        <v>0</v>
      </c>
      <c r="F196" s="111" t="s">
        <v>604</v>
      </c>
    </row>
    <row r="197" spans="1:6" ht="73.150000000000006" hidden="1" customHeight="1" x14ac:dyDescent="0.25">
      <c r="A197" s="201"/>
      <c r="B197" s="59" t="s">
        <v>315</v>
      </c>
      <c r="C197" s="131">
        <v>1056552</v>
      </c>
      <c r="D197" s="114">
        <v>0</v>
      </c>
      <c r="E197" s="115">
        <v>0</v>
      </c>
      <c r="F197" s="111" t="s">
        <v>604</v>
      </c>
    </row>
    <row r="198" spans="1:6" ht="89.25" hidden="1" x14ac:dyDescent="0.25">
      <c r="A198" s="201"/>
      <c r="B198" s="60" t="s">
        <v>316</v>
      </c>
      <c r="C198" s="131">
        <v>1072512</v>
      </c>
      <c r="D198" s="114">
        <v>0</v>
      </c>
      <c r="E198" s="115">
        <v>0</v>
      </c>
      <c r="F198" s="111" t="s">
        <v>604</v>
      </c>
    </row>
    <row r="199" spans="1:6" ht="51" hidden="1" x14ac:dyDescent="0.25">
      <c r="A199" s="201"/>
      <c r="B199" s="60" t="s">
        <v>317</v>
      </c>
      <c r="C199" s="131">
        <v>144182.39999999999</v>
      </c>
      <c r="D199" s="114">
        <v>0</v>
      </c>
      <c r="E199" s="115">
        <v>0</v>
      </c>
      <c r="F199" s="111" t="s">
        <v>604</v>
      </c>
    </row>
    <row r="200" spans="1:6" ht="112.9" hidden="1" customHeight="1" x14ac:dyDescent="0.25">
      <c r="A200" s="201"/>
      <c r="B200" s="60" t="s">
        <v>318</v>
      </c>
      <c r="C200" s="131">
        <v>1178918.3999999999</v>
      </c>
      <c r="D200" s="114">
        <v>0</v>
      </c>
      <c r="E200" s="115">
        <v>0</v>
      </c>
      <c r="F200" s="111" t="s">
        <v>604</v>
      </c>
    </row>
    <row r="201" spans="1:6" ht="93" hidden="1" customHeight="1" x14ac:dyDescent="0.25">
      <c r="A201" s="202"/>
      <c r="B201" s="60" t="s">
        <v>319</v>
      </c>
      <c r="C201" s="131">
        <v>264456</v>
      </c>
      <c r="D201" s="114">
        <v>0</v>
      </c>
      <c r="E201" s="115">
        <v>0</v>
      </c>
      <c r="F201" s="111" t="s">
        <v>604</v>
      </c>
    </row>
    <row r="202" spans="1:6" ht="52.15" hidden="1" customHeight="1" x14ac:dyDescent="0.25">
      <c r="A202" s="200" t="s">
        <v>48</v>
      </c>
      <c r="B202" s="53"/>
      <c r="C202" s="127">
        <v>5530781</v>
      </c>
      <c r="D202" s="127">
        <v>0</v>
      </c>
      <c r="E202" s="127">
        <v>0</v>
      </c>
      <c r="F202" s="107" t="s">
        <v>604</v>
      </c>
    </row>
    <row r="203" spans="1:6" ht="25.5" hidden="1" customHeight="1" x14ac:dyDescent="0.25">
      <c r="A203" s="201"/>
      <c r="B203" s="59" t="s">
        <v>309</v>
      </c>
      <c r="C203" s="131">
        <v>87120</v>
      </c>
      <c r="D203" s="114">
        <v>0</v>
      </c>
      <c r="E203" s="115">
        <v>0</v>
      </c>
      <c r="F203" s="107" t="s">
        <v>604</v>
      </c>
    </row>
    <row r="204" spans="1:6" ht="19.5" hidden="1" customHeight="1" x14ac:dyDescent="0.25">
      <c r="A204" s="201"/>
      <c r="B204" s="60" t="s">
        <v>309</v>
      </c>
      <c r="C204" s="131">
        <v>162048</v>
      </c>
      <c r="D204" s="114">
        <v>0</v>
      </c>
      <c r="E204" s="115">
        <v>0</v>
      </c>
      <c r="F204" s="107" t="s">
        <v>604</v>
      </c>
    </row>
    <row r="205" spans="1:6" ht="23.25" hidden="1" customHeight="1" x14ac:dyDescent="0.25">
      <c r="A205" s="201"/>
      <c r="B205" s="60" t="s">
        <v>309</v>
      </c>
      <c r="C205" s="131">
        <v>154692</v>
      </c>
      <c r="D205" s="114">
        <v>0</v>
      </c>
      <c r="E205" s="115">
        <v>0</v>
      </c>
      <c r="F205" s="107" t="s">
        <v>604</v>
      </c>
    </row>
    <row r="206" spans="1:6" hidden="1" x14ac:dyDescent="0.25">
      <c r="A206" s="201"/>
      <c r="B206" s="60" t="s">
        <v>309</v>
      </c>
      <c r="C206" s="131">
        <v>202754.4</v>
      </c>
      <c r="D206" s="114">
        <v>0</v>
      </c>
      <c r="E206" s="115">
        <v>0</v>
      </c>
      <c r="F206" s="107" t="s">
        <v>604</v>
      </c>
    </row>
    <row r="207" spans="1:6" hidden="1" x14ac:dyDescent="0.25">
      <c r="A207" s="201"/>
      <c r="B207" s="60" t="s">
        <v>309</v>
      </c>
      <c r="C207" s="131">
        <v>167474.4</v>
      </c>
      <c r="D207" s="114">
        <v>0</v>
      </c>
      <c r="E207" s="115">
        <v>0</v>
      </c>
      <c r="F207" s="107" t="s">
        <v>604</v>
      </c>
    </row>
    <row r="208" spans="1:6" hidden="1" x14ac:dyDescent="0.25">
      <c r="A208" s="201"/>
      <c r="B208" s="61" t="s">
        <v>309</v>
      </c>
      <c r="C208" s="131">
        <v>442874.39999999997</v>
      </c>
      <c r="D208" s="114">
        <v>0</v>
      </c>
      <c r="E208" s="115">
        <v>0</v>
      </c>
      <c r="F208" s="107" t="s">
        <v>604</v>
      </c>
    </row>
    <row r="209" spans="1:6" hidden="1" x14ac:dyDescent="0.25">
      <c r="A209" s="201"/>
      <c r="B209" s="61" t="s">
        <v>309</v>
      </c>
      <c r="C209" s="131">
        <v>172622.4</v>
      </c>
      <c r="D209" s="114">
        <v>0</v>
      </c>
      <c r="E209" s="115">
        <v>0</v>
      </c>
      <c r="F209" s="107" t="s">
        <v>604</v>
      </c>
    </row>
    <row r="210" spans="1:6" hidden="1" x14ac:dyDescent="0.25">
      <c r="A210" s="201"/>
      <c r="B210" s="59" t="s">
        <v>309</v>
      </c>
      <c r="C210" s="131">
        <v>66386.399999999994</v>
      </c>
      <c r="D210" s="114">
        <v>0</v>
      </c>
      <c r="E210" s="115">
        <v>0</v>
      </c>
      <c r="F210" s="107" t="s">
        <v>604</v>
      </c>
    </row>
    <row r="211" spans="1:6" hidden="1" x14ac:dyDescent="0.25">
      <c r="A211" s="201"/>
      <c r="B211" s="59" t="s">
        <v>309</v>
      </c>
      <c r="C211" s="131">
        <v>48463.199999999997</v>
      </c>
      <c r="D211" s="114">
        <v>0</v>
      </c>
      <c r="E211" s="115">
        <v>0</v>
      </c>
      <c r="F211" s="107" t="s">
        <v>604</v>
      </c>
    </row>
    <row r="212" spans="1:6" hidden="1" x14ac:dyDescent="0.25">
      <c r="A212" s="201"/>
      <c r="B212" s="59" t="s">
        <v>309</v>
      </c>
      <c r="C212" s="131">
        <v>117056.64</v>
      </c>
      <c r="D212" s="114">
        <v>0</v>
      </c>
      <c r="E212" s="115">
        <v>0</v>
      </c>
      <c r="F212" s="107" t="s">
        <v>604</v>
      </c>
    </row>
    <row r="213" spans="1:6" ht="69" hidden="1" customHeight="1" x14ac:dyDescent="0.25">
      <c r="A213" s="201"/>
      <c r="B213" s="59" t="s">
        <v>320</v>
      </c>
      <c r="C213" s="131">
        <v>783786</v>
      </c>
      <c r="D213" s="114">
        <v>0</v>
      </c>
      <c r="E213" s="115">
        <v>0</v>
      </c>
      <c r="F213" s="107" t="s">
        <v>604</v>
      </c>
    </row>
    <row r="214" spans="1:6" ht="85.9" hidden="1" customHeight="1" x14ac:dyDescent="0.25">
      <c r="A214" s="201"/>
      <c r="B214" s="59" t="s">
        <v>321</v>
      </c>
      <c r="C214" s="131">
        <v>114996</v>
      </c>
      <c r="D214" s="114">
        <v>0</v>
      </c>
      <c r="E214" s="115">
        <v>0</v>
      </c>
      <c r="F214" s="107" t="s">
        <v>604</v>
      </c>
    </row>
    <row r="215" spans="1:6" ht="43.5" hidden="1" customHeight="1" x14ac:dyDescent="0.25">
      <c r="A215" s="201"/>
      <c r="B215" s="59" t="s">
        <v>322</v>
      </c>
      <c r="C215" s="131">
        <v>295152</v>
      </c>
      <c r="D215" s="114">
        <v>0</v>
      </c>
      <c r="E215" s="115">
        <v>0</v>
      </c>
      <c r="F215" s="107" t="s">
        <v>604</v>
      </c>
    </row>
    <row r="216" spans="1:6" ht="37.5" hidden="1" customHeight="1" x14ac:dyDescent="0.25">
      <c r="A216" s="201"/>
      <c r="B216" s="59" t="s">
        <v>323</v>
      </c>
      <c r="C216" s="131">
        <v>418572</v>
      </c>
      <c r="D216" s="114">
        <v>0</v>
      </c>
      <c r="E216" s="115">
        <v>0</v>
      </c>
      <c r="F216" s="107" t="s">
        <v>604</v>
      </c>
    </row>
    <row r="217" spans="1:6" ht="30" hidden="1" customHeight="1" x14ac:dyDescent="0.25">
      <c r="A217" s="201"/>
      <c r="B217" s="59" t="s">
        <v>324</v>
      </c>
      <c r="C217" s="131">
        <v>115704</v>
      </c>
      <c r="D217" s="114">
        <v>0</v>
      </c>
      <c r="E217" s="115">
        <v>0</v>
      </c>
      <c r="F217" s="107" t="s">
        <v>604</v>
      </c>
    </row>
    <row r="218" spans="1:6" ht="35.25" hidden="1" customHeight="1" x14ac:dyDescent="0.25">
      <c r="A218" s="201"/>
      <c r="B218" s="59" t="s">
        <v>325</v>
      </c>
      <c r="C218" s="131">
        <v>182610</v>
      </c>
      <c r="D218" s="114">
        <v>0</v>
      </c>
      <c r="E218" s="115">
        <v>0</v>
      </c>
      <c r="F218" s="107" t="s">
        <v>604</v>
      </c>
    </row>
    <row r="219" spans="1:6" ht="33" hidden="1" customHeight="1" x14ac:dyDescent="0.25">
      <c r="A219" s="201"/>
      <c r="B219" s="60" t="s">
        <v>326</v>
      </c>
      <c r="C219" s="131">
        <v>346740</v>
      </c>
      <c r="D219" s="114">
        <v>0</v>
      </c>
      <c r="E219" s="115">
        <v>0</v>
      </c>
      <c r="F219" s="107" t="s">
        <v>604</v>
      </c>
    </row>
    <row r="220" spans="1:6" ht="25.5" hidden="1" customHeight="1" x14ac:dyDescent="0.25">
      <c r="A220" s="201"/>
      <c r="B220" s="60" t="s">
        <v>327</v>
      </c>
      <c r="C220" s="131">
        <v>138144</v>
      </c>
      <c r="D220" s="114">
        <v>0</v>
      </c>
      <c r="E220" s="115">
        <v>0</v>
      </c>
      <c r="F220" s="107" t="s">
        <v>604</v>
      </c>
    </row>
    <row r="221" spans="1:6" ht="27" hidden="1" customHeight="1" x14ac:dyDescent="0.25">
      <c r="A221" s="201"/>
      <c r="B221" s="60" t="s">
        <v>328</v>
      </c>
      <c r="C221" s="131">
        <v>100170</v>
      </c>
      <c r="D221" s="114">
        <v>0</v>
      </c>
      <c r="E221" s="115">
        <v>0</v>
      </c>
      <c r="F221" s="107" t="s">
        <v>604</v>
      </c>
    </row>
    <row r="222" spans="1:6" ht="50.25" hidden="1" customHeight="1" x14ac:dyDescent="0.25">
      <c r="A222" s="202"/>
      <c r="B222" s="60" t="s">
        <v>329</v>
      </c>
      <c r="C222" s="131">
        <v>570000</v>
      </c>
      <c r="D222" s="114">
        <v>0</v>
      </c>
      <c r="E222" s="115">
        <v>0</v>
      </c>
      <c r="F222" s="107" t="s">
        <v>604</v>
      </c>
    </row>
    <row r="223" spans="1:6" ht="51.6" hidden="1" customHeight="1" x14ac:dyDescent="0.25">
      <c r="A223" s="200" t="s">
        <v>49</v>
      </c>
      <c r="B223" s="53"/>
      <c r="C223" s="127">
        <v>4839653</v>
      </c>
      <c r="D223" s="127">
        <v>0</v>
      </c>
      <c r="E223" s="127">
        <v>0</v>
      </c>
      <c r="F223" s="107" t="s">
        <v>604</v>
      </c>
    </row>
    <row r="224" spans="1:6" ht="38.25" hidden="1" customHeight="1" x14ac:dyDescent="0.25">
      <c r="A224" s="201"/>
      <c r="B224" s="59" t="s">
        <v>330</v>
      </c>
      <c r="C224" s="131">
        <v>1293004</v>
      </c>
      <c r="D224" s="114">
        <v>0</v>
      </c>
      <c r="E224" s="115">
        <v>0</v>
      </c>
      <c r="F224" s="107" t="s">
        <v>604</v>
      </c>
    </row>
    <row r="225" spans="1:6" ht="30" hidden="1" customHeight="1" x14ac:dyDescent="0.25">
      <c r="A225" s="201"/>
      <c r="B225" s="60" t="s">
        <v>331</v>
      </c>
      <c r="C225" s="131">
        <v>416095.2</v>
      </c>
      <c r="D225" s="114">
        <v>0</v>
      </c>
      <c r="E225" s="115">
        <v>0</v>
      </c>
      <c r="F225" s="107" t="s">
        <v>604</v>
      </c>
    </row>
    <row r="226" spans="1:6" ht="22.5" hidden="1" customHeight="1" x14ac:dyDescent="0.25">
      <c r="A226" s="201"/>
      <c r="B226" s="60" t="s">
        <v>332</v>
      </c>
      <c r="C226" s="131">
        <v>240768</v>
      </c>
      <c r="D226" s="114">
        <v>0</v>
      </c>
      <c r="E226" s="115">
        <v>0</v>
      </c>
      <c r="F226" s="107" t="s">
        <v>604</v>
      </c>
    </row>
    <row r="227" spans="1:6" hidden="1" x14ac:dyDescent="0.25">
      <c r="A227" s="201"/>
      <c r="B227" s="60" t="s">
        <v>333</v>
      </c>
      <c r="C227" s="131">
        <v>76684.800000000003</v>
      </c>
      <c r="D227" s="114">
        <v>0</v>
      </c>
      <c r="E227" s="115">
        <v>0</v>
      </c>
      <c r="F227" s="107" t="s">
        <v>604</v>
      </c>
    </row>
    <row r="228" spans="1:6" hidden="1" x14ac:dyDescent="0.25">
      <c r="A228" s="201"/>
      <c r="B228" s="60" t="s">
        <v>334</v>
      </c>
      <c r="C228" s="131">
        <v>303482.40000000002</v>
      </c>
      <c r="D228" s="114">
        <v>0</v>
      </c>
      <c r="E228" s="115">
        <v>0</v>
      </c>
      <c r="F228" s="107" t="s">
        <v>604</v>
      </c>
    </row>
    <row r="229" spans="1:6" hidden="1" x14ac:dyDescent="0.25">
      <c r="A229" s="201"/>
      <c r="B229" s="61" t="s">
        <v>335</v>
      </c>
      <c r="C229" s="131">
        <v>156213.6</v>
      </c>
      <c r="D229" s="114">
        <v>0</v>
      </c>
      <c r="E229" s="115">
        <v>0</v>
      </c>
      <c r="F229" s="107" t="s">
        <v>604</v>
      </c>
    </row>
    <row r="230" spans="1:6" hidden="1" x14ac:dyDescent="0.25">
      <c r="A230" s="201"/>
      <c r="B230" s="61" t="s">
        <v>336</v>
      </c>
      <c r="C230" s="131">
        <v>186024</v>
      </c>
      <c r="D230" s="114">
        <v>0</v>
      </c>
      <c r="E230" s="115">
        <v>0</v>
      </c>
      <c r="F230" s="107" t="s">
        <v>604</v>
      </c>
    </row>
    <row r="231" spans="1:6" ht="27.75" hidden="1" customHeight="1" x14ac:dyDescent="0.25">
      <c r="A231" s="201"/>
      <c r="B231" s="59" t="s">
        <v>337</v>
      </c>
      <c r="C231" s="131">
        <v>362262</v>
      </c>
      <c r="D231" s="114">
        <v>0</v>
      </c>
      <c r="E231" s="115">
        <v>0</v>
      </c>
      <c r="F231" s="107" t="s">
        <v>604</v>
      </c>
    </row>
    <row r="232" spans="1:6" ht="25.5" hidden="1" x14ac:dyDescent="0.25">
      <c r="A232" s="201"/>
      <c r="B232" s="59" t="s">
        <v>338</v>
      </c>
      <c r="C232" s="131">
        <v>873096</v>
      </c>
      <c r="D232" s="114">
        <v>0</v>
      </c>
      <c r="E232" s="115">
        <v>0</v>
      </c>
      <c r="F232" s="107" t="s">
        <v>604</v>
      </c>
    </row>
    <row r="233" spans="1:6" hidden="1" x14ac:dyDescent="0.25">
      <c r="A233" s="201"/>
      <c r="B233" s="59" t="s">
        <v>339</v>
      </c>
      <c r="C233" s="131">
        <v>126060</v>
      </c>
      <c r="D233" s="114">
        <v>0</v>
      </c>
      <c r="E233" s="115">
        <v>0</v>
      </c>
      <c r="F233" s="107" t="s">
        <v>604</v>
      </c>
    </row>
    <row r="234" spans="1:6" ht="42.6" hidden="1" customHeight="1" x14ac:dyDescent="0.25">
      <c r="A234" s="202"/>
      <c r="B234" s="59" t="s">
        <v>340</v>
      </c>
      <c r="C234" s="131">
        <v>62220</v>
      </c>
      <c r="D234" s="114">
        <v>0</v>
      </c>
      <c r="E234" s="115">
        <v>0</v>
      </c>
      <c r="F234" s="107" t="s">
        <v>604</v>
      </c>
    </row>
    <row r="235" spans="1:6" ht="66" hidden="1" customHeight="1" x14ac:dyDescent="0.25">
      <c r="A235" s="200" t="s">
        <v>50</v>
      </c>
      <c r="B235" s="53"/>
      <c r="C235" s="127">
        <v>4649412</v>
      </c>
      <c r="D235" s="127">
        <v>0</v>
      </c>
      <c r="E235" s="127">
        <v>0</v>
      </c>
      <c r="F235" s="107" t="s">
        <v>604</v>
      </c>
    </row>
    <row r="236" spans="1:6" ht="10.5" hidden="1" customHeight="1" x14ac:dyDescent="0.25">
      <c r="A236" s="201"/>
      <c r="B236" s="59" t="s">
        <v>311</v>
      </c>
      <c r="C236" s="131">
        <v>111048</v>
      </c>
      <c r="D236" s="114">
        <v>0</v>
      </c>
      <c r="E236" s="115">
        <v>0</v>
      </c>
      <c r="F236" s="107" t="s">
        <v>604</v>
      </c>
    </row>
    <row r="237" spans="1:6" ht="10.5" hidden="1" customHeight="1" x14ac:dyDescent="0.25">
      <c r="A237" s="201"/>
      <c r="B237" s="60" t="s">
        <v>311</v>
      </c>
      <c r="C237" s="131">
        <v>187207.19999999998</v>
      </c>
      <c r="D237" s="114">
        <v>0</v>
      </c>
      <c r="E237" s="115">
        <v>0</v>
      </c>
      <c r="F237" s="107" t="s">
        <v>604</v>
      </c>
    </row>
    <row r="238" spans="1:6" ht="10.5" hidden="1" customHeight="1" x14ac:dyDescent="0.25">
      <c r="A238" s="201"/>
      <c r="B238" s="60" t="s">
        <v>311</v>
      </c>
      <c r="C238" s="131">
        <v>32204.399999999998</v>
      </c>
      <c r="D238" s="114">
        <v>0</v>
      </c>
      <c r="E238" s="115">
        <v>0</v>
      </c>
      <c r="F238" s="107" t="s">
        <v>604</v>
      </c>
    </row>
    <row r="239" spans="1:6" hidden="1" x14ac:dyDescent="0.25">
      <c r="A239" s="201"/>
      <c r="B239" s="60" t="s">
        <v>311</v>
      </c>
      <c r="C239" s="131">
        <v>209845.68</v>
      </c>
      <c r="D239" s="114">
        <v>0</v>
      </c>
      <c r="E239" s="115">
        <v>0</v>
      </c>
      <c r="F239" s="107" t="s">
        <v>604</v>
      </c>
    </row>
    <row r="240" spans="1:6" hidden="1" x14ac:dyDescent="0.25">
      <c r="A240" s="201"/>
      <c r="B240" s="60" t="s">
        <v>311</v>
      </c>
      <c r="C240" s="131">
        <v>69324</v>
      </c>
      <c r="D240" s="114">
        <v>0</v>
      </c>
      <c r="E240" s="115">
        <v>0</v>
      </c>
      <c r="F240" s="107" t="s">
        <v>604</v>
      </c>
    </row>
    <row r="241" spans="1:6" hidden="1" x14ac:dyDescent="0.25">
      <c r="A241" s="201"/>
      <c r="B241" s="61" t="s">
        <v>306</v>
      </c>
      <c r="C241" s="131">
        <v>39243</v>
      </c>
      <c r="D241" s="114">
        <v>0</v>
      </c>
      <c r="E241" s="115">
        <v>0</v>
      </c>
      <c r="F241" s="107" t="s">
        <v>604</v>
      </c>
    </row>
    <row r="242" spans="1:6" hidden="1" x14ac:dyDescent="0.25">
      <c r="A242" s="201"/>
      <c r="B242" s="61" t="s">
        <v>306</v>
      </c>
      <c r="C242" s="131">
        <v>69938.399999999994</v>
      </c>
      <c r="D242" s="114">
        <v>0</v>
      </c>
      <c r="E242" s="115">
        <v>0</v>
      </c>
      <c r="F242" s="107" t="s">
        <v>604</v>
      </c>
    </row>
    <row r="243" spans="1:6" ht="25.5" hidden="1" x14ac:dyDescent="0.25">
      <c r="A243" s="202"/>
      <c r="B243" s="59" t="s">
        <v>341</v>
      </c>
      <c r="C243" s="131">
        <v>3215419.1999999997</v>
      </c>
      <c r="D243" s="114">
        <v>0</v>
      </c>
      <c r="E243" s="115">
        <v>0</v>
      </c>
      <c r="F243" s="107" t="s">
        <v>604</v>
      </c>
    </row>
    <row r="244" spans="1:6" ht="69" hidden="1" customHeight="1" x14ac:dyDescent="0.25">
      <c r="A244" s="200" t="s">
        <v>51</v>
      </c>
      <c r="B244" s="53"/>
      <c r="C244" s="127">
        <v>6156950</v>
      </c>
      <c r="D244" s="127">
        <f>SUM(D264:D266)</f>
        <v>540417.18999999994</v>
      </c>
      <c r="E244" s="127">
        <v>0</v>
      </c>
      <c r="F244" s="107" t="s">
        <v>604</v>
      </c>
    </row>
    <row r="245" spans="1:6" ht="14.25" hidden="1" customHeight="1" x14ac:dyDescent="0.25">
      <c r="A245" s="201"/>
      <c r="B245" s="133" t="s">
        <v>342</v>
      </c>
      <c r="C245" s="131">
        <v>377582.39999999997</v>
      </c>
      <c r="D245" s="114"/>
      <c r="E245" s="115"/>
      <c r="F245" s="134"/>
    </row>
    <row r="246" spans="1:6" ht="14.25" hidden="1" customHeight="1" x14ac:dyDescent="0.25">
      <c r="A246" s="201"/>
      <c r="B246" s="133" t="s">
        <v>343</v>
      </c>
      <c r="C246" s="131">
        <v>420044.4</v>
      </c>
      <c r="D246" s="114"/>
      <c r="E246" s="115"/>
      <c r="F246" s="134"/>
    </row>
    <row r="247" spans="1:6" ht="20.25" hidden="1" customHeight="1" x14ac:dyDescent="0.25">
      <c r="A247" s="201"/>
      <c r="B247" s="133" t="s">
        <v>344</v>
      </c>
      <c r="C247" s="131">
        <v>347232</v>
      </c>
      <c r="D247" s="114"/>
      <c r="E247" s="115"/>
      <c r="F247" s="134"/>
    </row>
    <row r="248" spans="1:6" hidden="1" x14ac:dyDescent="0.25">
      <c r="A248" s="201"/>
      <c r="B248" s="133" t="s">
        <v>345</v>
      </c>
      <c r="C248" s="131">
        <v>256718.4</v>
      </c>
      <c r="D248" s="114"/>
      <c r="E248" s="115"/>
      <c r="F248" s="134"/>
    </row>
    <row r="249" spans="1:6" hidden="1" x14ac:dyDescent="0.25">
      <c r="A249" s="201"/>
      <c r="B249" s="133" t="s">
        <v>346</v>
      </c>
      <c r="C249" s="131">
        <v>339014.30399999995</v>
      </c>
      <c r="D249" s="114"/>
      <c r="E249" s="115"/>
      <c r="F249" s="134"/>
    </row>
    <row r="250" spans="1:6" hidden="1" x14ac:dyDescent="0.25">
      <c r="A250" s="201"/>
      <c r="B250" s="133" t="s">
        <v>347</v>
      </c>
      <c r="C250" s="131">
        <v>176740.8</v>
      </c>
      <c r="D250" s="114"/>
      <c r="E250" s="115"/>
      <c r="F250" s="134"/>
    </row>
    <row r="251" spans="1:6" hidden="1" x14ac:dyDescent="0.25">
      <c r="A251" s="201"/>
      <c r="B251" s="133" t="s">
        <v>348</v>
      </c>
      <c r="C251" s="131">
        <v>104730.67199999999</v>
      </c>
      <c r="D251" s="114"/>
      <c r="E251" s="115"/>
      <c r="F251" s="134"/>
    </row>
    <row r="252" spans="1:6" hidden="1" x14ac:dyDescent="0.25">
      <c r="A252" s="201"/>
      <c r="B252" s="133" t="s">
        <v>349</v>
      </c>
      <c r="C252" s="131">
        <v>427311.35999999999</v>
      </c>
      <c r="D252" s="114"/>
      <c r="E252" s="115"/>
      <c r="F252" s="134"/>
    </row>
    <row r="253" spans="1:6" hidden="1" x14ac:dyDescent="0.25">
      <c r="A253" s="201"/>
      <c r="B253" s="59" t="s">
        <v>350</v>
      </c>
      <c r="C253" s="131">
        <v>232838.64</v>
      </c>
      <c r="D253" s="114"/>
      <c r="E253" s="115"/>
      <c r="F253" s="134"/>
    </row>
    <row r="254" spans="1:6" hidden="1" x14ac:dyDescent="0.25">
      <c r="A254" s="201"/>
      <c r="B254" s="60" t="s">
        <v>351</v>
      </c>
      <c r="C254" s="131">
        <v>306110.39999999997</v>
      </c>
      <c r="D254" s="114"/>
      <c r="E254" s="115"/>
      <c r="F254" s="134"/>
    </row>
    <row r="255" spans="1:6" hidden="1" x14ac:dyDescent="0.25">
      <c r="A255" s="201"/>
      <c r="B255" s="60" t="s">
        <v>352</v>
      </c>
      <c r="C255" s="131">
        <v>337711.2</v>
      </c>
      <c r="D255" s="114"/>
      <c r="E255" s="115"/>
      <c r="F255" s="134"/>
    </row>
    <row r="256" spans="1:6" hidden="1" x14ac:dyDescent="0.25">
      <c r="A256" s="201"/>
      <c r="B256" s="60" t="s">
        <v>353</v>
      </c>
      <c r="C256" s="131">
        <v>197508</v>
      </c>
      <c r="D256" s="114"/>
      <c r="E256" s="115"/>
      <c r="F256" s="134"/>
    </row>
    <row r="257" spans="1:237" hidden="1" x14ac:dyDescent="0.25">
      <c r="A257" s="201"/>
      <c r="B257" s="60" t="s">
        <v>354</v>
      </c>
      <c r="C257" s="131">
        <v>253135.19999999998</v>
      </c>
      <c r="D257" s="114"/>
      <c r="E257" s="115"/>
      <c r="F257" s="134"/>
    </row>
    <row r="258" spans="1:237" hidden="1" x14ac:dyDescent="0.25">
      <c r="A258" s="201"/>
      <c r="B258" s="60" t="s">
        <v>355</v>
      </c>
      <c r="C258" s="131">
        <v>160386.23999999999</v>
      </c>
      <c r="D258" s="114"/>
      <c r="E258" s="115"/>
      <c r="F258" s="134"/>
    </row>
    <row r="259" spans="1:237" hidden="1" x14ac:dyDescent="0.25">
      <c r="A259" s="201"/>
      <c r="B259" s="60" t="s">
        <v>356</v>
      </c>
      <c r="C259" s="131">
        <v>250812</v>
      </c>
      <c r="D259" s="114"/>
      <c r="E259" s="115"/>
      <c r="F259" s="134"/>
    </row>
    <row r="260" spans="1:237" hidden="1" x14ac:dyDescent="0.25">
      <c r="A260" s="201"/>
      <c r="B260" s="60" t="s">
        <v>357</v>
      </c>
      <c r="C260" s="131">
        <v>202057.19999999998</v>
      </c>
      <c r="D260" s="114"/>
      <c r="E260" s="115"/>
      <c r="F260" s="134"/>
    </row>
    <row r="261" spans="1:237" hidden="1" x14ac:dyDescent="0.25">
      <c r="A261" s="201"/>
      <c r="B261" s="60" t="s">
        <v>358</v>
      </c>
      <c r="C261" s="131">
        <v>171612.47999999998</v>
      </c>
      <c r="D261" s="114"/>
      <c r="E261" s="115"/>
      <c r="F261" s="134"/>
    </row>
    <row r="262" spans="1:237" hidden="1" x14ac:dyDescent="0.25">
      <c r="A262" s="201"/>
      <c r="B262" s="60" t="s">
        <v>359</v>
      </c>
      <c r="C262" s="131">
        <v>103362.72</v>
      </c>
      <c r="D262" s="114"/>
      <c r="E262" s="115"/>
      <c r="F262" s="134"/>
    </row>
    <row r="263" spans="1:237" hidden="1" x14ac:dyDescent="0.25">
      <c r="A263" s="201"/>
      <c r="B263" s="60" t="s">
        <v>360</v>
      </c>
      <c r="C263" s="131">
        <v>98272.320000000007</v>
      </c>
      <c r="D263" s="114"/>
      <c r="E263" s="115"/>
      <c r="F263" s="134"/>
    </row>
    <row r="264" spans="1:237" ht="38.25" hidden="1" x14ac:dyDescent="0.25">
      <c r="A264" s="201"/>
      <c r="B264" s="61" t="s">
        <v>361</v>
      </c>
      <c r="C264" s="131">
        <v>173515.68</v>
      </c>
      <c r="D264" s="114">
        <f>114771.59+425645.6</f>
        <v>540417.18999999994</v>
      </c>
      <c r="E264" s="115">
        <v>0</v>
      </c>
      <c r="F264" s="119" t="s">
        <v>558</v>
      </c>
    </row>
    <row r="265" spans="1:237" hidden="1" x14ac:dyDescent="0.25">
      <c r="A265" s="201"/>
      <c r="B265" s="61" t="s">
        <v>362</v>
      </c>
      <c r="C265" s="131">
        <v>176616.47999999998</v>
      </c>
      <c r="D265" s="114">
        <v>0</v>
      </c>
      <c r="E265" s="115">
        <v>0</v>
      </c>
      <c r="F265" s="111" t="s">
        <v>604</v>
      </c>
    </row>
    <row r="266" spans="1:237" ht="25.5" hidden="1" customHeight="1" x14ac:dyDescent="0.25">
      <c r="A266" s="202"/>
      <c r="B266" s="59" t="s">
        <v>363</v>
      </c>
      <c r="C266" s="131">
        <v>111536.87999999999</v>
      </c>
      <c r="D266" s="114">
        <v>0</v>
      </c>
      <c r="E266" s="115">
        <v>0</v>
      </c>
      <c r="F266" s="111" t="s">
        <v>604</v>
      </c>
    </row>
    <row r="267" spans="1:237" ht="80.45" hidden="1" customHeight="1" x14ac:dyDescent="0.25">
      <c r="A267" s="53" t="s">
        <v>52</v>
      </c>
      <c r="B267" s="53"/>
      <c r="C267" s="127">
        <v>3673921</v>
      </c>
      <c r="D267" s="127">
        <v>0</v>
      </c>
      <c r="E267" s="127">
        <v>0</v>
      </c>
      <c r="F267" s="107" t="s">
        <v>604</v>
      </c>
    </row>
    <row r="268" spans="1:237" ht="37.5" customHeight="1" x14ac:dyDescent="0.25">
      <c r="A268" s="191" t="s">
        <v>53</v>
      </c>
      <c r="B268" s="192"/>
      <c r="C268" s="66">
        <f>SUM(C269:C270)</f>
        <v>1884986</v>
      </c>
      <c r="D268" s="66">
        <f>SUM(D269:D270)</f>
        <v>0</v>
      </c>
      <c r="E268" s="66">
        <f>SUM(E269:E270)</f>
        <v>0</v>
      </c>
      <c r="F268" s="73"/>
    </row>
    <row r="269" spans="1:237" ht="60.75" hidden="1" customHeight="1" x14ac:dyDescent="0.25">
      <c r="A269" s="64" t="s">
        <v>54</v>
      </c>
      <c r="B269" s="119" t="s">
        <v>483</v>
      </c>
      <c r="C269" s="135">
        <v>736745</v>
      </c>
      <c r="D269" s="114">
        <v>0</v>
      </c>
      <c r="E269" s="136">
        <v>0</v>
      </c>
      <c r="F269" s="111" t="s">
        <v>604</v>
      </c>
    </row>
    <row r="270" spans="1:237" ht="107.25" customHeight="1" x14ac:dyDescent="0.25">
      <c r="A270" s="64" t="s">
        <v>177</v>
      </c>
      <c r="B270" s="119" t="s">
        <v>484</v>
      </c>
      <c r="C270" s="135">
        <v>1148241</v>
      </c>
      <c r="D270" s="114">
        <v>0</v>
      </c>
      <c r="E270" s="136">
        <v>0</v>
      </c>
      <c r="F270" s="119" t="s">
        <v>516</v>
      </c>
    </row>
    <row r="271" spans="1:237" s="17" customFormat="1" ht="33.75" customHeight="1" x14ac:dyDescent="0.25">
      <c r="A271" s="191" t="s">
        <v>55</v>
      </c>
      <c r="B271" s="192"/>
      <c r="C271" s="66">
        <f>SUM(C272:C281)</f>
        <v>12942327</v>
      </c>
      <c r="D271" s="66">
        <f>SUM(D272:D281)</f>
        <v>9706438.7399999984</v>
      </c>
      <c r="E271" s="66">
        <f>SUM(E272:E281)</f>
        <v>1688392.49</v>
      </c>
      <c r="F271" s="73"/>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c r="DB271" s="16"/>
      <c r="DC271" s="16"/>
      <c r="DD271" s="16"/>
      <c r="DE271" s="16"/>
      <c r="DF271" s="16"/>
      <c r="DG271" s="16"/>
      <c r="DH271" s="16"/>
      <c r="DI271" s="16"/>
      <c r="DJ271" s="16"/>
      <c r="DK271" s="16"/>
      <c r="DL271" s="16"/>
      <c r="DM271" s="16"/>
      <c r="DN271" s="16"/>
      <c r="DO271" s="16"/>
      <c r="DP271" s="16"/>
      <c r="DQ271" s="16"/>
      <c r="DR271" s="16"/>
      <c r="DS271" s="16"/>
      <c r="DT271" s="16"/>
      <c r="DU271" s="16"/>
      <c r="DV271" s="16"/>
      <c r="DW271" s="16"/>
      <c r="DX271" s="16"/>
      <c r="DY271" s="16"/>
      <c r="DZ271" s="16"/>
      <c r="EA271" s="16"/>
      <c r="EB271" s="16"/>
      <c r="EC271" s="16"/>
      <c r="ED271" s="16"/>
      <c r="EE271" s="16"/>
      <c r="EF271" s="16"/>
      <c r="EG271" s="16"/>
      <c r="EH271" s="16"/>
      <c r="EI271" s="16"/>
      <c r="EJ271" s="16"/>
      <c r="EK271" s="16"/>
      <c r="EL271" s="16"/>
      <c r="EM271" s="16"/>
      <c r="EN271" s="16"/>
      <c r="EO271" s="16"/>
      <c r="EP271" s="16"/>
      <c r="EQ271" s="16"/>
      <c r="ER271" s="16"/>
      <c r="ES271" s="16"/>
      <c r="ET271" s="16"/>
      <c r="EU271" s="16"/>
      <c r="EV271" s="16"/>
      <c r="EW271" s="16"/>
      <c r="EX271" s="16"/>
      <c r="EY271" s="16"/>
      <c r="EZ271" s="16"/>
      <c r="FA271" s="16"/>
      <c r="FB271" s="16"/>
      <c r="FC271" s="16"/>
      <c r="FD271" s="16"/>
      <c r="FE271" s="16"/>
      <c r="FF271" s="16"/>
      <c r="FG271" s="16"/>
      <c r="FH271" s="16"/>
      <c r="FI271" s="16"/>
      <c r="FJ271" s="16"/>
      <c r="FK271" s="16"/>
      <c r="FL271" s="16"/>
      <c r="FM271" s="16"/>
      <c r="FN271" s="16"/>
      <c r="FO271" s="16"/>
      <c r="FP271" s="16"/>
      <c r="FQ271" s="16"/>
      <c r="FR271" s="16"/>
      <c r="FS271" s="16"/>
      <c r="FT271" s="16"/>
      <c r="FU271" s="16"/>
      <c r="FV271" s="16"/>
      <c r="FW271" s="16"/>
      <c r="FX271" s="16"/>
      <c r="FY271" s="16"/>
      <c r="FZ271" s="16"/>
      <c r="GA271" s="16"/>
      <c r="GB271" s="16"/>
      <c r="GC271" s="16"/>
      <c r="GD271" s="16"/>
      <c r="GE271" s="16"/>
      <c r="GF271" s="16"/>
      <c r="GG271" s="16"/>
      <c r="GH271" s="16"/>
      <c r="GI271" s="16"/>
      <c r="GJ271" s="16"/>
      <c r="GK271" s="16"/>
      <c r="GL271" s="16"/>
      <c r="GM271" s="16"/>
      <c r="GN271" s="16"/>
      <c r="GO271" s="16"/>
      <c r="GP271" s="16"/>
      <c r="GQ271" s="16"/>
      <c r="GR271" s="16"/>
      <c r="GS271" s="16"/>
      <c r="GT271" s="16"/>
      <c r="GU271" s="16"/>
      <c r="GV271" s="16"/>
      <c r="GW271" s="16"/>
      <c r="GX271" s="16"/>
      <c r="GY271" s="16"/>
      <c r="GZ271" s="16"/>
      <c r="HA271" s="16"/>
      <c r="HB271" s="16"/>
      <c r="HC271" s="16"/>
      <c r="HD271" s="16"/>
      <c r="HE271" s="16"/>
      <c r="HF271" s="16"/>
      <c r="HG271" s="16"/>
      <c r="HH271" s="16"/>
      <c r="HI271" s="16"/>
      <c r="HJ271" s="16"/>
      <c r="HK271" s="16"/>
      <c r="HL271" s="16"/>
      <c r="HM271" s="16"/>
      <c r="HN271" s="16"/>
      <c r="HO271" s="16"/>
      <c r="HP271" s="16"/>
      <c r="HQ271" s="16"/>
      <c r="HR271" s="16"/>
      <c r="HS271" s="16"/>
      <c r="HT271" s="16"/>
      <c r="HU271" s="16"/>
      <c r="HV271" s="16"/>
      <c r="HW271" s="16"/>
      <c r="HX271" s="16"/>
      <c r="HY271" s="16"/>
      <c r="HZ271" s="16"/>
      <c r="IA271" s="16"/>
      <c r="IB271" s="16"/>
      <c r="IC271" s="16"/>
    </row>
    <row r="272" spans="1:237" s="17" customFormat="1" ht="70.5" customHeight="1" x14ac:dyDescent="0.25">
      <c r="A272" s="112" t="s">
        <v>56</v>
      </c>
      <c r="B272" s="99" t="s">
        <v>509</v>
      </c>
      <c r="C272" s="137">
        <v>1435194</v>
      </c>
      <c r="D272" s="114">
        <v>0</v>
      </c>
      <c r="E272" s="136">
        <v>1688392.49</v>
      </c>
      <c r="F272" s="119" t="s">
        <v>559</v>
      </c>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c r="DA272" s="16"/>
      <c r="DB272" s="16"/>
      <c r="DC272" s="16"/>
      <c r="DD272" s="16"/>
      <c r="DE272" s="16"/>
      <c r="DF272" s="16"/>
      <c r="DG272" s="16"/>
      <c r="DH272" s="16"/>
      <c r="DI272" s="16"/>
      <c r="DJ272" s="16"/>
      <c r="DK272" s="16"/>
      <c r="DL272" s="16"/>
      <c r="DM272" s="16"/>
      <c r="DN272" s="16"/>
      <c r="DO272" s="16"/>
      <c r="DP272" s="16"/>
      <c r="DQ272" s="16"/>
      <c r="DR272" s="16"/>
      <c r="DS272" s="16"/>
      <c r="DT272" s="16"/>
      <c r="DU272" s="16"/>
      <c r="DV272" s="16"/>
      <c r="DW272" s="16"/>
      <c r="DX272" s="16"/>
      <c r="DY272" s="16"/>
      <c r="DZ272" s="16"/>
      <c r="EA272" s="16"/>
      <c r="EB272" s="16"/>
      <c r="EC272" s="16"/>
      <c r="ED272" s="16"/>
      <c r="EE272" s="16"/>
      <c r="EF272" s="16"/>
      <c r="EG272" s="16"/>
      <c r="EH272" s="16"/>
      <c r="EI272" s="16"/>
      <c r="EJ272" s="16"/>
      <c r="EK272" s="16"/>
      <c r="EL272" s="16"/>
      <c r="EM272" s="16"/>
      <c r="EN272" s="16"/>
      <c r="EO272" s="16"/>
      <c r="EP272" s="16"/>
      <c r="EQ272" s="16"/>
      <c r="ER272" s="16"/>
      <c r="ES272" s="16"/>
      <c r="ET272" s="16"/>
      <c r="EU272" s="16"/>
      <c r="EV272" s="16"/>
      <c r="EW272" s="16"/>
      <c r="EX272" s="16"/>
      <c r="EY272" s="16"/>
      <c r="EZ272" s="16"/>
      <c r="FA272" s="16"/>
      <c r="FB272" s="16"/>
      <c r="FC272" s="16"/>
      <c r="FD272" s="16"/>
      <c r="FE272" s="16"/>
      <c r="FF272" s="16"/>
      <c r="FG272" s="16"/>
      <c r="FH272" s="16"/>
      <c r="FI272" s="16"/>
      <c r="FJ272" s="16"/>
      <c r="FK272" s="16"/>
      <c r="FL272" s="16"/>
      <c r="FM272" s="16"/>
      <c r="FN272" s="16"/>
      <c r="FO272" s="16"/>
      <c r="FP272" s="16"/>
      <c r="FQ272" s="16"/>
      <c r="FR272" s="16"/>
      <c r="FS272" s="16"/>
      <c r="FT272" s="16"/>
      <c r="FU272" s="16"/>
      <c r="FV272" s="16"/>
      <c r="FW272" s="16"/>
      <c r="FX272" s="16"/>
      <c r="FY272" s="16"/>
      <c r="FZ272" s="16"/>
      <c r="GA272" s="16"/>
      <c r="GB272" s="16"/>
      <c r="GC272" s="16"/>
      <c r="GD272" s="16"/>
      <c r="GE272" s="16"/>
      <c r="GF272" s="16"/>
      <c r="GG272" s="16"/>
      <c r="GH272" s="16"/>
      <c r="GI272" s="16"/>
      <c r="GJ272" s="16"/>
      <c r="GK272" s="16"/>
      <c r="GL272" s="16"/>
      <c r="GM272" s="16"/>
      <c r="GN272" s="16"/>
      <c r="GO272" s="16"/>
      <c r="GP272" s="16"/>
      <c r="GQ272" s="16"/>
      <c r="GR272" s="16"/>
      <c r="GS272" s="16"/>
      <c r="GT272" s="16"/>
      <c r="GU272" s="16"/>
      <c r="GV272" s="16"/>
      <c r="GW272" s="16"/>
      <c r="GX272" s="16"/>
      <c r="GY272" s="16"/>
      <c r="GZ272" s="16"/>
      <c r="HA272" s="16"/>
      <c r="HB272" s="16"/>
      <c r="HC272" s="16"/>
      <c r="HD272" s="16"/>
      <c r="HE272" s="16"/>
      <c r="HF272" s="16"/>
      <c r="HG272" s="16"/>
      <c r="HH272" s="16"/>
      <c r="HI272" s="16"/>
      <c r="HJ272" s="16"/>
      <c r="HK272" s="16"/>
      <c r="HL272" s="16"/>
      <c r="HM272" s="16"/>
      <c r="HN272" s="16"/>
      <c r="HO272" s="16"/>
      <c r="HP272" s="16"/>
      <c r="HQ272" s="16"/>
      <c r="HR272" s="16"/>
      <c r="HS272" s="16"/>
      <c r="HT272" s="16"/>
      <c r="HU272" s="16"/>
      <c r="HV272" s="16"/>
      <c r="HW272" s="16"/>
      <c r="HX272" s="16"/>
      <c r="HY272" s="16"/>
      <c r="HZ272" s="16"/>
      <c r="IA272" s="16"/>
      <c r="IB272" s="16"/>
      <c r="IC272" s="16"/>
    </row>
    <row r="273" spans="1:237" s="17" customFormat="1" ht="138.75" customHeight="1" x14ac:dyDescent="0.25">
      <c r="A273" s="116" t="s">
        <v>178</v>
      </c>
      <c r="B273" s="99" t="s">
        <v>413</v>
      </c>
      <c r="C273" s="137">
        <v>554175</v>
      </c>
      <c r="D273" s="114">
        <v>1611203.81</v>
      </c>
      <c r="E273" s="136">
        <v>0</v>
      </c>
      <c r="F273" s="119" t="s">
        <v>560</v>
      </c>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c r="DA273" s="16"/>
      <c r="DB273" s="16"/>
      <c r="DC273" s="16"/>
      <c r="DD273" s="16"/>
      <c r="DE273" s="16"/>
      <c r="DF273" s="16"/>
      <c r="DG273" s="16"/>
      <c r="DH273" s="16"/>
      <c r="DI273" s="16"/>
      <c r="DJ273" s="16"/>
      <c r="DK273" s="16"/>
      <c r="DL273" s="16"/>
      <c r="DM273" s="16"/>
      <c r="DN273" s="16"/>
      <c r="DO273" s="16"/>
      <c r="DP273" s="16"/>
      <c r="DQ273" s="16"/>
      <c r="DR273" s="16"/>
      <c r="DS273" s="16"/>
      <c r="DT273" s="16"/>
      <c r="DU273" s="16"/>
      <c r="DV273" s="16"/>
      <c r="DW273" s="16"/>
      <c r="DX273" s="16"/>
      <c r="DY273" s="16"/>
      <c r="DZ273" s="16"/>
      <c r="EA273" s="16"/>
      <c r="EB273" s="16"/>
      <c r="EC273" s="16"/>
      <c r="ED273" s="16"/>
      <c r="EE273" s="16"/>
      <c r="EF273" s="16"/>
      <c r="EG273" s="16"/>
      <c r="EH273" s="16"/>
      <c r="EI273" s="16"/>
      <c r="EJ273" s="16"/>
      <c r="EK273" s="16"/>
      <c r="EL273" s="16"/>
      <c r="EM273" s="16"/>
      <c r="EN273" s="16"/>
      <c r="EO273" s="16"/>
      <c r="EP273" s="16"/>
      <c r="EQ273" s="16"/>
      <c r="ER273" s="16"/>
      <c r="ES273" s="16"/>
      <c r="ET273" s="16"/>
      <c r="EU273" s="16"/>
      <c r="EV273" s="16"/>
      <c r="EW273" s="16"/>
      <c r="EX273" s="16"/>
      <c r="EY273" s="16"/>
      <c r="EZ273" s="16"/>
      <c r="FA273" s="16"/>
      <c r="FB273" s="16"/>
      <c r="FC273" s="16"/>
      <c r="FD273" s="16"/>
      <c r="FE273" s="16"/>
      <c r="FF273" s="16"/>
      <c r="FG273" s="16"/>
      <c r="FH273" s="16"/>
      <c r="FI273" s="16"/>
      <c r="FJ273" s="16"/>
      <c r="FK273" s="16"/>
      <c r="FL273" s="16"/>
      <c r="FM273" s="16"/>
      <c r="FN273" s="16"/>
      <c r="FO273" s="16"/>
      <c r="FP273" s="16"/>
      <c r="FQ273" s="16"/>
      <c r="FR273" s="16"/>
      <c r="FS273" s="16"/>
      <c r="FT273" s="16"/>
      <c r="FU273" s="16"/>
      <c r="FV273" s="16"/>
      <c r="FW273" s="16"/>
      <c r="FX273" s="16"/>
      <c r="FY273" s="16"/>
      <c r="FZ273" s="16"/>
      <c r="GA273" s="16"/>
      <c r="GB273" s="16"/>
      <c r="GC273" s="16"/>
      <c r="GD273" s="16"/>
      <c r="GE273" s="16"/>
      <c r="GF273" s="16"/>
      <c r="GG273" s="16"/>
      <c r="GH273" s="16"/>
      <c r="GI273" s="16"/>
      <c r="GJ273" s="16"/>
      <c r="GK273" s="16"/>
      <c r="GL273" s="16"/>
      <c r="GM273" s="16"/>
      <c r="GN273" s="16"/>
      <c r="GO273" s="16"/>
      <c r="GP273" s="16"/>
      <c r="GQ273" s="16"/>
      <c r="GR273" s="16"/>
      <c r="GS273" s="16"/>
      <c r="GT273" s="16"/>
      <c r="GU273" s="16"/>
      <c r="GV273" s="16"/>
      <c r="GW273" s="16"/>
      <c r="GX273" s="16"/>
      <c r="GY273" s="16"/>
      <c r="GZ273" s="16"/>
      <c r="HA273" s="16"/>
      <c r="HB273" s="16"/>
      <c r="HC273" s="16"/>
      <c r="HD273" s="16"/>
      <c r="HE273" s="16"/>
      <c r="HF273" s="16"/>
      <c r="HG273" s="16"/>
      <c r="HH273" s="16"/>
      <c r="HI273" s="16"/>
      <c r="HJ273" s="16"/>
      <c r="HK273" s="16"/>
      <c r="HL273" s="16"/>
      <c r="HM273" s="16"/>
      <c r="HN273" s="16"/>
      <c r="HO273" s="16"/>
      <c r="HP273" s="16"/>
      <c r="HQ273" s="16"/>
      <c r="HR273" s="16"/>
      <c r="HS273" s="16"/>
      <c r="HT273" s="16"/>
      <c r="HU273" s="16"/>
      <c r="HV273" s="16"/>
      <c r="HW273" s="16"/>
      <c r="HX273" s="16"/>
      <c r="HY273" s="16"/>
      <c r="HZ273" s="16"/>
      <c r="IA273" s="16"/>
      <c r="IB273" s="16"/>
      <c r="IC273" s="16"/>
    </row>
    <row r="274" spans="1:237" ht="108.6" customHeight="1" x14ac:dyDescent="0.25">
      <c r="A274" s="116" t="s">
        <v>57</v>
      </c>
      <c r="B274" s="99" t="s">
        <v>416</v>
      </c>
      <c r="C274" s="137">
        <v>2265058</v>
      </c>
      <c r="D274" s="114">
        <v>3752875.13</v>
      </c>
      <c r="E274" s="136">
        <v>0</v>
      </c>
      <c r="F274" s="119" t="s">
        <v>561</v>
      </c>
    </row>
    <row r="275" spans="1:237" ht="80.45" customHeight="1" x14ac:dyDescent="0.25">
      <c r="A275" s="116" t="s">
        <v>58</v>
      </c>
      <c r="B275" s="99" t="s">
        <v>414</v>
      </c>
      <c r="C275" s="137">
        <v>2289288</v>
      </c>
      <c r="D275" s="114">
        <v>2025490.45</v>
      </c>
      <c r="E275" s="136">
        <v>0</v>
      </c>
      <c r="F275" s="119" t="s">
        <v>562</v>
      </c>
    </row>
    <row r="276" spans="1:237" ht="63.75" x14ac:dyDescent="0.25">
      <c r="A276" s="112" t="s">
        <v>59</v>
      </c>
      <c r="B276" s="99" t="s">
        <v>505</v>
      </c>
      <c r="C276" s="137">
        <v>524927</v>
      </c>
      <c r="D276" s="114">
        <v>0</v>
      </c>
      <c r="E276" s="136">
        <v>0</v>
      </c>
      <c r="F276" s="119" t="s">
        <v>517</v>
      </c>
    </row>
    <row r="277" spans="1:237" ht="72.75" customHeight="1" x14ac:dyDescent="0.25">
      <c r="A277" s="116" t="s">
        <v>60</v>
      </c>
      <c r="B277" s="99" t="s">
        <v>506</v>
      </c>
      <c r="C277" s="137">
        <v>1366991</v>
      </c>
      <c r="D277" s="114">
        <v>0</v>
      </c>
      <c r="E277" s="136">
        <v>0</v>
      </c>
      <c r="F277" s="119" t="s">
        <v>517</v>
      </c>
    </row>
    <row r="278" spans="1:237" ht="102" x14ac:dyDescent="0.25">
      <c r="A278" s="116" t="s">
        <v>61</v>
      </c>
      <c r="B278" s="99" t="s">
        <v>418</v>
      </c>
      <c r="C278" s="137">
        <v>1737090</v>
      </c>
      <c r="D278" s="114">
        <v>694504.35</v>
      </c>
      <c r="E278" s="136">
        <v>0</v>
      </c>
      <c r="F278" s="119" t="s">
        <v>563</v>
      </c>
    </row>
    <row r="279" spans="1:237" ht="96.75" customHeight="1" x14ac:dyDescent="0.25">
      <c r="A279" s="116" t="s">
        <v>62</v>
      </c>
      <c r="B279" s="99" t="s">
        <v>488</v>
      </c>
      <c r="C279" s="137">
        <v>912191</v>
      </c>
      <c r="D279" s="114">
        <v>0</v>
      </c>
      <c r="E279" s="136">
        <v>0</v>
      </c>
      <c r="F279" s="119" t="s">
        <v>517</v>
      </c>
    </row>
    <row r="280" spans="1:237" ht="101.25" customHeight="1" x14ac:dyDescent="0.25">
      <c r="A280" s="112" t="s">
        <v>63</v>
      </c>
      <c r="B280" s="99" t="s">
        <v>487</v>
      </c>
      <c r="C280" s="137">
        <v>1060775</v>
      </c>
      <c r="D280" s="114">
        <v>820000</v>
      </c>
      <c r="E280" s="136">
        <v>0</v>
      </c>
      <c r="F280" s="119" t="s">
        <v>564</v>
      </c>
    </row>
    <row r="281" spans="1:237" ht="80.45" customHeight="1" x14ac:dyDescent="0.25">
      <c r="A281" s="112" t="s">
        <v>64</v>
      </c>
      <c r="B281" s="108"/>
      <c r="C281" s="137">
        <v>796638</v>
      </c>
      <c r="D281" s="114">
        <v>802365</v>
      </c>
      <c r="E281" s="136">
        <v>0</v>
      </c>
      <c r="F281" s="119" t="s">
        <v>565</v>
      </c>
    </row>
    <row r="282" spans="1:237" ht="39.75" customHeight="1" x14ac:dyDescent="0.25">
      <c r="A282" s="191" t="s">
        <v>514</v>
      </c>
      <c r="B282" s="192"/>
      <c r="C282" s="66">
        <f>SUM(C283:C285)</f>
        <v>9109128</v>
      </c>
      <c r="D282" s="66">
        <f>SUM(D283:D285)</f>
        <v>0</v>
      </c>
      <c r="E282" s="66">
        <f>SUM(E283:E285)</f>
        <v>4741250</v>
      </c>
      <c r="F282" s="73"/>
    </row>
    <row r="283" spans="1:237" ht="95.25" customHeight="1" x14ac:dyDescent="0.25">
      <c r="A283" s="112" t="s">
        <v>65</v>
      </c>
      <c r="B283" s="99" t="s">
        <v>485</v>
      </c>
      <c r="C283" s="137">
        <v>6994279</v>
      </c>
      <c r="D283" s="114">
        <v>0</v>
      </c>
      <c r="E283" s="136">
        <v>0</v>
      </c>
      <c r="F283" s="119" t="s">
        <v>517</v>
      </c>
    </row>
    <row r="284" spans="1:237" ht="38.25" x14ac:dyDescent="0.25">
      <c r="A284" s="112" t="s">
        <v>66</v>
      </c>
      <c r="B284" s="125" t="s">
        <v>482</v>
      </c>
      <c r="C284" s="137">
        <v>853784</v>
      </c>
      <c r="D284" s="114">
        <v>0</v>
      </c>
      <c r="E284" s="136">
        <v>0</v>
      </c>
      <c r="F284" s="119" t="s">
        <v>517</v>
      </c>
    </row>
    <row r="285" spans="1:237" ht="69" customHeight="1" x14ac:dyDescent="0.25">
      <c r="A285" s="112" t="s">
        <v>67</v>
      </c>
      <c r="B285" s="121" t="s">
        <v>486</v>
      </c>
      <c r="C285" s="137">
        <v>1261065</v>
      </c>
      <c r="D285" s="114">
        <v>0</v>
      </c>
      <c r="E285" s="136">
        <v>4741250</v>
      </c>
      <c r="F285" s="119" t="s">
        <v>566</v>
      </c>
    </row>
    <row r="286" spans="1:237" ht="40.5" customHeight="1" x14ac:dyDescent="0.25">
      <c r="A286" s="191" t="s">
        <v>68</v>
      </c>
      <c r="B286" s="192"/>
      <c r="C286" s="66">
        <f>SUM(C287:C290)</f>
        <v>10101063</v>
      </c>
      <c r="D286" s="66">
        <f>SUM(D287:D290)</f>
        <v>0</v>
      </c>
      <c r="E286" s="66">
        <f>SUM(E287:E290)</f>
        <v>4988224.16</v>
      </c>
      <c r="F286" s="138"/>
    </row>
    <row r="287" spans="1:237" ht="51" x14ac:dyDescent="0.25">
      <c r="A287" s="116" t="s">
        <v>69</v>
      </c>
      <c r="B287" s="99" t="s">
        <v>457</v>
      </c>
      <c r="C287" s="137">
        <v>3325587</v>
      </c>
      <c r="D287" s="114">
        <v>0</v>
      </c>
      <c r="E287" s="115">
        <v>0</v>
      </c>
      <c r="F287" s="111" t="s">
        <v>604</v>
      </c>
    </row>
    <row r="288" spans="1:237" ht="74.45" customHeight="1" x14ac:dyDescent="0.25">
      <c r="A288" s="116" t="s">
        <v>70</v>
      </c>
      <c r="B288" s="99" t="s">
        <v>405</v>
      </c>
      <c r="C288" s="137">
        <v>4211599</v>
      </c>
      <c r="D288" s="114">
        <v>0</v>
      </c>
      <c r="E288" s="115">
        <v>4610395.6900000004</v>
      </c>
      <c r="F288" s="119" t="s">
        <v>612</v>
      </c>
    </row>
    <row r="289" spans="1:6" ht="127.5" x14ac:dyDescent="0.25">
      <c r="A289" s="116" t="s">
        <v>406</v>
      </c>
      <c r="B289" s="99" t="s">
        <v>407</v>
      </c>
      <c r="C289" s="137">
        <v>0</v>
      </c>
      <c r="D289" s="114">
        <v>0</v>
      </c>
      <c r="E289" s="115">
        <v>377828.47</v>
      </c>
      <c r="F289" s="119" t="s">
        <v>567</v>
      </c>
    </row>
    <row r="290" spans="1:6" ht="54.75" customHeight="1" x14ac:dyDescent="0.25">
      <c r="A290" s="116" t="s">
        <v>71</v>
      </c>
      <c r="B290" s="99" t="s">
        <v>458</v>
      </c>
      <c r="C290" s="137">
        <v>2563877</v>
      </c>
      <c r="D290" s="114">
        <v>0</v>
      </c>
      <c r="E290" s="115">
        <v>0</v>
      </c>
      <c r="F290" s="111" t="s">
        <v>604</v>
      </c>
    </row>
    <row r="291" spans="1:6" ht="36" customHeight="1" x14ac:dyDescent="0.25">
      <c r="A291" s="191" t="s">
        <v>72</v>
      </c>
      <c r="B291" s="192"/>
      <c r="C291" s="66">
        <f>SUM(C292:C294)</f>
        <v>9190947</v>
      </c>
      <c r="D291" s="66">
        <f>SUM(D292:D294)</f>
        <v>1500000</v>
      </c>
      <c r="E291" s="66">
        <f>SUM(E292:E294)</f>
        <v>0</v>
      </c>
      <c r="F291" s="50"/>
    </row>
    <row r="292" spans="1:6" ht="108" customHeight="1" x14ac:dyDescent="0.25">
      <c r="A292" s="112" t="s">
        <v>73</v>
      </c>
      <c r="B292" s="99" t="s">
        <v>479</v>
      </c>
      <c r="C292" s="137">
        <v>8778584</v>
      </c>
      <c r="D292" s="114">
        <v>1500000</v>
      </c>
      <c r="E292" s="120">
        <v>0</v>
      </c>
      <c r="F292" s="119" t="s">
        <v>568</v>
      </c>
    </row>
    <row r="293" spans="1:6" ht="86.45" hidden="1" customHeight="1" x14ac:dyDescent="0.25">
      <c r="A293" s="112" t="s">
        <v>74</v>
      </c>
      <c r="B293" s="121" t="s">
        <v>480</v>
      </c>
      <c r="C293" s="137">
        <v>274578</v>
      </c>
      <c r="D293" s="114">
        <v>0</v>
      </c>
      <c r="E293" s="139">
        <v>0</v>
      </c>
      <c r="F293" s="111" t="s">
        <v>604</v>
      </c>
    </row>
    <row r="294" spans="1:6" ht="114.6" hidden="1" customHeight="1" x14ac:dyDescent="0.25">
      <c r="A294" s="112" t="s">
        <v>75</v>
      </c>
      <c r="B294" s="99" t="s">
        <v>481</v>
      </c>
      <c r="C294" s="137">
        <v>137785</v>
      </c>
      <c r="D294" s="114">
        <v>0</v>
      </c>
      <c r="E294" s="115">
        <v>0</v>
      </c>
      <c r="F294" s="111" t="s">
        <v>604</v>
      </c>
    </row>
    <row r="295" spans="1:6" ht="46.5" customHeight="1" x14ac:dyDescent="0.25">
      <c r="A295" s="196" t="s">
        <v>76</v>
      </c>
      <c r="B295" s="196"/>
      <c r="C295" s="57">
        <f>SUM(C296+C339+C343+C345+C348+C350)</f>
        <v>197842178.84</v>
      </c>
      <c r="D295" s="57">
        <f t="shared" ref="D295:E295" si="3">SUM(D296+D339+D343+D345+D348+D350)</f>
        <v>45736878.82</v>
      </c>
      <c r="E295" s="57">
        <f t="shared" si="3"/>
        <v>3908525</v>
      </c>
      <c r="F295" s="140"/>
    </row>
    <row r="296" spans="1:6" ht="48" customHeight="1" x14ac:dyDescent="0.25">
      <c r="A296" s="195" t="s">
        <v>77</v>
      </c>
      <c r="B296" s="195"/>
      <c r="C296" s="66">
        <f>SUM(C297+C298+C310+C303+C317+C335+C336+C337+C338)</f>
        <v>55259816.840000004</v>
      </c>
      <c r="D296" s="66">
        <f>SUM(D297+D298+D303+D310+D317+D335+D336+D337+D338)</f>
        <v>19516746.82</v>
      </c>
      <c r="E296" s="66">
        <f>SUM(E297+E298+E303+E310+E317+E335+E336+E337+E338)</f>
        <v>0</v>
      </c>
      <c r="F296" s="73"/>
    </row>
    <row r="297" spans="1:6" ht="159" customHeight="1" x14ac:dyDescent="0.25">
      <c r="A297" s="116" t="s">
        <v>78</v>
      </c>
      <c r="B297" s="121" t="s">
        <v>421</v>
      </c>
      <c r="C297" s="141">
        <v>18252600.84</v>
      </c>
      <c r="D297" s="114">
        <v>17449189.059999999</v>
      </c>
      <c r="E297" s="120">
        <v>0</v>
      </c>
      <c r="F297" s="119" t="s">
        <v>569</v>
      </c>
    </row>
    <row r="298" spans="1:6" ht="33.75" customHeight="1" x14ac:dyDescent="0.25">
      <c r="A298" s="204" t="s">
        <v>79</v>
      </c>
      <c r="B298" s="108" t="s">
        <v>603</v>
      </c>
      <c r="C298" s="127">
        <v>7761081</v>
      </c>
      <c r="D298" s="128">
        <f>SUM(D299:D302)</f>
        <v>2067557.76</v>
      </c>
      <c r="E298" s="142"/>
      <c r="F298" s="143"/>
    </row>
    <row r="299" spans="1:6" ht="40.15" customHeight="1" x14ac:dyDescent="0.25">
      <c r="A299" s="205"/>
      <c r="B299" s="133" t="s">
        <v>364</v>
      </c>
      <c r="C299" s="131"/>
      <c r="D299" s="114">
        <v>24390</v>
      </c>
      <c r="E299" s="115">
        <v>0</v>
      </c>
      <c r="F299" s="119" t="s">
        <v>570</v>
      </c>
    </row>
    <row r="300" spans="1:6" hidden="1" x14ac:dyDescent="0.25">
      <c r="A300" s="205"/>
      <c r="B300" s="133" t="s">
        <v>365</v>
      </c>
      <c r="C300" s="131"/>
      <c r="D300" s="114">
        <v>0</v>
      </c>
      <c r="E300" s="115">
        <v>0</v>
      </c>
      <c r="F300" s="111" t="s">
        <v>604</v>
      </c>
    </row>
    <row r="301" spans="1:6" hidden="1" x14ac:dyDescent="0.25">
      <c r="A301" s="205"/>
      <c r="B301" s="133" t="s">
        <v>366</v>
      </c>
      <c r="C301" s="131"/>
      <c r="D301" s="114">
        <v>0</v>
      </c>
      <c r="E301" s="115">
        <v>0</v>
      </c>
      <c r="F301" s="111" t="s">
        <v>604</v>
      </c>
    </row>
    <row r="302" spans="1:6" ht="30" customHeight="1" x14ac:dyDescent="0.25">
      <c r="A302" s="206"/>
      <c r="B302" s="133" t="s">
        <v>367</v>
      </c>
      <c r="C302" s="131"/>
      <c r="D302" s="114">
        <v>2043167.76</v>
      </c>
      <c r="E302" s="115">
        <v>0</v>
      </c>
      <c r="F302" s="119" t="s">
        <v>571</v>
      </c>
    </row>
    <row r="303" spans="1:6" ht="69" customHeight="1" x14ac:dyDescent="0.25">
      <c r="A303" s="204" t="s">
        <v>80</v>
      </c>
      <c r="B303" s="108" t="s">
        <v>603</v>
      </c>
      <c r="C303" s="127">
        <v>651023</v>
      </c>
      <c r="D303" s="114"/>
      <c r="E303" s="142"/>
      <c r="F303" s="119"/>
    </row>
    <row r="304" spans="1:6" hidden="1" x14ac:dyDescent="0.25">
      <c r="A304" s="205"/>
      <c r="B304" s="133" t="s">
        <v>368</v>
      </c>
      <c r="C304" s="131"/>
      <c r="D304" s="114">
        <v>0</v>
      </c>
      <c r="E304" s="115">
        <v>0</v>
      </c>
      <c r="F304" s="111" t="s">
        <v>604</v>
      </c>
    </row>
    <row r="305" spans="1:6" hidden="1" x14ac:dyDescent="0.25">
      <c r="A305" s="205"/>
      <c r="B305" s="133" t="s">
        <v>369</v>
      </c>
      <c r="C305" s="131"/>
      <c r="D305" s="114">
        <v>0</v>
      </c>
      <c r="E305" s="115">
        <v>0</v>
      </c>
      <c r="F305" s="111" t="s">
        <v>604</v>
      </c>
    </row>
    <row r="306" spans="1:6" hidden="1" x14ac:dyDescent="0.25">
      <c r="A306" s="205"/>
      <c r="B306" s="133" t="s">
        <v>370</v>
      </c>
      <c r="C306" s="131"/>
      <c r="D306" s="114">
        <v>0</v>
      </c>
      <c r="E306" s="115">
        <v>0</v>
      </c>
      <c r="F306" s="111" t="s">
        <v>604</v>
      </c>
    </row>
    <row r="307" spans="1:6" hidden="1" x14ac:dyDescent="0.25">
      <c r="A307" s="205"/>
      <c r="B307" s="133" t="s">
        <v>232</v>
      </c>
      <c r="C307" s="131"/>
      <c r="D307" s="114">
        <v>0</v>
      </c>
      <c r="E307" s="115">
        <v>0</v>
      </c>
      <c r="F307" s="111" t="s">
        <v>604</v>
      </c>
    </row>
    <row r="308" spans="1:6" hidden="1" x14ac:dyDescent="0.25">
      <c r="A308" s="205"/>
      <c r="B308" s="133" t="s">
        <v>371</v>
      </c>
      <c r="C308" s="131"/>
      <c r="D308" s="114">
        <v>0</v>
      </c>
      <c r="E308" s="115">
        <v>0</v>
      </c>
      <c r="F308" s="111" t="s">
        <v>604</v>
      </c>
    </row>
    <row r="309" spans="1:6" hidden="1" x14ac:dyDescent="0.25">
      <c r="A309" s="206"/>
      <c r="B309" s="133" t="s">
        <v>372</v>
      </c>
      <c r="C309" s="131"/>
      <c r="D309" s="114">
        <v>0</v>
      </c>
      <c r="E309" s="115">
        <v>0</v>
      </c>
      <c r="F309" s="111" t="s">
        <v>604</v>
      </c>
    </row>
    <row r="310" spans="1:6" ht="56.25" hidden="1" customHeight="1" x14ac:dyDescent="0.25">
      <c r="A310" s="200" t="s">
        <v>81</v>
      </c>
      <c r="B310" s="108" t="s">
        <v>603</v>
      </c>
      <c r="C310" s="127">
        <v>7581579</v>
      </c>
      <c r="D310" s="114"/>
      <c r="E310" s="129"/>
      <c r="F310" s="119"/>
    </row>
    <row r="311" spans="1:6" ht="10.5" hidden="1" customHeight="1" x14ac:dyDescent="0.25">
      <c r="A311" s="201"/>
      <c r="B311" s="133" t="s">
        <v>373</v>
      </c>
      <c r="C311" s="131"/>
      <c r="D311" s="114">
        <v>0</v>
      </c>
      <c r="E311" s="115">
        <v>0</v>
      </c>
      <c r="F311" s="111" t="s">
        <v>604</v>
      </c>
    </row>
    <row r="312" spans="1:6" ht="10.5" hidden="1" customHeight="1" x14ac:dyDescent="0.25">
      <c r="A312" s="201"/>
      <c r="B312" s="133" t="s">
        <v>374</v>
      </c>
      <c r="C312" s="131"/>
      <c r="D312" s="114">
        <v>0</v>
      </c>
      <c r="E312" s="115">
        <v>0</v>
      </c>
      <c r="F312" s="111" t="s">
        <v>604</v>
      </c>
    </row>
    <row r="313" spans="1:6" ht="10.5" hidden="1" customHeight="1" x14ac:dyDescent="0.25">
      <c r="A313" s="201"/>
      <c r="B313" s="133" t="s">
        <v>375</v>
      </c>
      <c r="C313" s="131"/>
      <c r="D313" s="114">
        <v>0</v>
      </c>
      <c r="E313" s="115">
        <v>0</v>
      </c>
      <c r="F313" s="111" t="s">
        <v>604</v>
      </c>
    </row>
    <row r="314" spans="1:6" ht="10.5" hidden="1" customHeight="1" x14ac:dyDescent="0.25">
      <c r="A314" s="201"/>
      <c r="B314" s="133" t="s">
        <v>376</v>
      </c>
      <c r="C314" s="131"/>
      <c r="D314" s="114">
        <v>0</v>
      </c>
      <c r="E314" s="115">
        <v>0</v>
      </c>
      <c r="F314" s="111" t="s">
        <v>604</v>
      </c>
    </row>
    <row r="315" spans="1:6" ht="10.5" hidden="1" customHeight="1" x14ac:dyDescent="0.25">
      <c r="A315" s="201"/>
      <c r="B315" s="133" t="s">
        <v>377</v>
      </c>
      <c r="C315" s="131"/>
      <c r="D315" s="114">
        <v>0</v>
      </c>
      <c r="E315" s="115">
        <v>0</v>
      </c>
      <c r="F315" s="111" t="s">
        <v>604</v>
      </c>
    </row>
    <row r="316" spans="1:6" ht="10.5" hidden="1" customHeight="1" x14ac:dyDescent="0.25">
      <c r="A316" s="202"/>
      <c r="B316" s="133" t="s">
        <v>377</v>
      </c>
      <c r="C316" s="131"/>
      <c r="D316" s="114">
        <v>0</v>
      </c>
      <c r="E316" s="115">
        <v>0</v>
      </c>
      <c r="F316" s="111" t="s">
        <v>604</v>
      </c>
    </row>
    <row r="317" spans="1:6" ht="75" customHeight="1" x14ac:dyDescent="0.25">
      <c r="A317" s="200" t="s">
        <v>82</v>
      </c>
      <c r="B317" s="108" t="s">
        <v>603</v>
      </c>
      <c r="C317" s="127">
        <v>2991450</v>
      </c>
      <c r="D317" s="114"/>
      <c r="E317" s="129"/>
      <c r="F317" s="119"/>
    </row>
    <row r="318" spans="1:6" hidden="1" x14ac:dyDescent="0.25">
      <c r="A318" s="201"/>
      <c r="B318" s="133" t="s">
        <v>378</v>
      </c>
      <c r="C318" s="127"/>
      <c r="D318" s="114">
        <v>0</v>
      </c>
      <c r="E318" s="115">
        <v>0</v>
      </c>
      <c r="F318" s="111" t="s">
        <v>604</v>
      </c>
    </row>
    <row r="319" spans="1:6" hidden="1" x14ac:dyDescent="0.25">
      <c r="A319" s="201"/>
      <c r="B319" s="133" t="s">
        <v>379</v>
      </c>
      <c r="C319" s="127"/>
      <c r="D319" s="114">
        <v>0</v>
      </c>
      <c r="E319" s="115">
        <v>0</v>
      </c>
      <c r="F319" s="111" t="s">
        <v>604</v>
      </c>
    </row>
    <row r="320" spans="1:6" hidden="1" x14ac:dyDescent="0.25">
      <c r="A320" s="201"/>
      <c r="B320" s="133" t="s">
        <v>380</v>
      </c>
      <c r="C320" s="127"/>
      <c r="D320" s="114">
        <v>0</v>
      </c>
      <c r="E320" s="115">
        <v>0</v>
      </c>
      <c r="F320" s="111" t="s">
        <v>604</v>
      </c>
    </row>
    <row r="321" spans="1:6" hidden="1" x14ac:dyDescent="0.25">
      <c r="A321" s="201"/>
      <c r="B321" s="133" t="s">
        <v>381</v>
      </c>
      <c r="C321" s="127"/>
      <c r="D321" s="114">
        <v>0</v>
      </c>
      <c r="E321" s="115">
        <v>0</v>
      </c>
      <c r="F321" s="111" t="s">
        <v>604</v>
      </c>
    </row>
    <row r="322" spans="1:6" hidden="1" x14ac:dyDescent="0.25">
      <c r="A322" s="201"/>
      <c r="B322" s="133" t="s">
        <v>382</v>
      </c>
      <c r="C322" s="127"/>
      <c r="D322" s="114">
        <v>0</v>
      </c>
      <c r="E322" s="115">
        <v>0</v>
      </c>
      <c r="F322" s="111" t="s">
        <v>604</v>
      </c>
    </row>
    <row r="323" spans="1:6" hidden="1" x14ac:dyDescent="0.25">
      <c r="A323" s="201"/>
      <c r="B323" s="133" t="s">
        <v>383</v>
      </c>
      <c r="C323" s="127"/>
      <c r="D323" s="114">
        <v>0</v>
      </c>
      <c r="E323" s="115">
        <v>0</v>
      </c>
      <c r="F323" s="111" t="s">
        <v>604</v>
      </c>
    </row>
    <row r="324" spans="1:6" hidden="1" x14ac:dyDescent="0.25">
      <c r="A324" s="201"/>
      <c r="B324" s="133" t="s">
        <v>384</v>
      </c>
      <c r="C324" s="127"/>
      <c r="D324" s="114">
        <v>0</v>
      </c>
      <c r="E324" s="115">
        <v>0</v>
      </c>
      <c r="F324" s="111" t="s">
        <v>604</v>
      </c>
    </row>
    <row r="325" spans="1:6" hidden="1" x14ac:dyDescent="0.25">
      <c r="A325" s="201"/>
      <c r="B325" s="133" t="s">
        <v>385</v>
      </c>
      <c r="C325" s="127"/>
      <c r="D325" s="114">
        <v>0</v>
      </c>
      <c r="E325" s="115">
        <v>0</v>
      </c>
      <c r="F325" s="111" t="s">
        <v>604</v>
      </c>
    </row>
    <row r="326" spans="1:6" hidden="1" x14ac:dyDescent="0.25">
      <c r="A326" s="201"/>
      <c r="B326" s="133" t="s">
        <v>386</v>
      </c>
      <c r="C326" s="127"/>
      <c r="D326" s="114">
        <v>0</v>
      </c>
      <c r="E326" s="115">
        <v>0</v>
      </c>
      <c r="F326" s="111" t="s">
        <v>604</v>
      </c>
    </row>
    <row r="327" spans="1:6" hidden="1" x14ac:dyDescent="0.25">
      <c r="A327" s="201"/>
      <c r="B327" s="133" t="s">
        <v>387</v>
      </c>
      <c r="C327" s="127"/>
      <c r="D327" s="114">
        <v>0</v>
      </c>
      <c r="E327" s="115">
        <v>0</v>
      </c>
      <c r="F327" s="111" t="s">
        <v>604</v>
      </c>
    </row>
    <row r="328" spans="1:6" hidden="1" x14ac:dyDescent="0.25">
      <c r="A328" s="201"/>
      <c r="B328" s="133" t="s">
        <v>388</v>
      </c>
      <c r="C328" s="127"/>
      <c r="D328" s="114">
        <v>0</v>
      </c>
      <c r="E328" s="115">
        <v>0</v>
      </c>
      <c r="F328" s="111" t="s">
        <v>604</v>
      </c>
    </row>
    <row r="329" spans="1:6" hidden="1" x14ac:dyDescent="0.25">
      <c r="A329" s="201"/>
      <c r="B329" s="133" t="s">
        <v>389</v>
      </c>
      <c r="C329" s="127"/>
      <c r="D329" s="114">
        <v>0</v>
      </c>
      <c r="E329" s="115">
        <v>0</v>
      </c>
      <c r="F329" s="111" t="s">
        <v>604</v>
      </c>
    </row>
    <row r="330" spans="1:6" hidden="1" x14ac:dyDescent="0.25">
      <c r="A330" s="201"/>
      <c r="B330" s="133" t="s">
        <v>390</v>
      </c>
      <c r="C330" s="127"/>
      <c r="D330" s="114">
        <v>0</v>
      </c>
      <c r="E330" s="115">
        <v>0</v>
      </c>
      <c r="F330" s="111" t="s">
        <v>604</v>
      </c>
    </row>
    <row r="331" spans="1:6" hidden="1" x14ac:dyDescent="0.25">
      <c r="A331" s="201"/>
      <c r="B331" s="133" t="s">
        <v>391</v>
      </c>
      <c r="C331" s="127"/>
      <c r="D331" s="114">
        <v>0</v>
      </c>
      <c r="E331" s="115">
        <v>0</v>
      </c>
      <c r="F331" s="111" t="s">
        <v>604</v>
      </c>
    </row>
    <row r="332" spans="1:6" hidden="1" x14ac:dyDescent="0.25">
      <c r="A332" s="201"/>
      <c r="B332" s="133" t="s">
        <v>392</v>
      </c>
      <c r="C332" s="127"/>
      <c r="D332" s="114">
        <v>0</v>
      </c>
      <c r="E332" s="115">
        <v>0</v>
      </c>
      <c r="F332" s="111" t="s">
        <v>604</v>
      </c>
    </row>
    <row r="333" spans="1:6" hidden="1" x14ac:dyDescent="0.25">
      <c r="A333" s="201"/>
      <c r="B333" s="133" t="s">
        <v>393</v>
      </c>
      <c r="C333" s="127"/>
      <c r="D333" s="114">
        <v>0</v>
      </c>
      <c r="E333" s="115">
        <v>0</v>
      </c>
      <c r="F333" s="111" t="s">
        <v>604</v>
      </c>
    </row>
    <row r="334" spans="1:6" ht="28.9" hidden="1" customHeight="1" x14ac:dyDescent="0.25">
      <c r="A334" s="202"/>
      <c r="B334" s="133" t="s">
        <v>394</v>
      </c>
      <c r="C334" s="127"/>
      <c r="D334" s="114">
        <v>0</v>
      </c>
      <c r="E334" s="115">
        <v>0</v>
      </c>
      <c r="F334" s="111" t="s">
        <v>604</v>
      </c>
    </row>
    <row r="335" spans="1:6" ht="93.75" customHeight="1" x14ac:dyDescent="0.25">
      <c r="A335" s="53" t="s">
        <v>83</v>
      </c>
      <c r="B335" s="108" t="s">
        <v>603</v>
      </c>
      <c r="C335" s="127">
        <v>2557036</v>
      </c>
      <c r="D335" s="114">
        <v>0</v>
      </c>
      <c r="E335" s="144">
        <v>0</v>
      </c>
      <c r="F335" s="111" t="s">
        <v>604</v>
      </c>
    </row>
    <row r="336" spans="1:6" ht="93.75" customHeight="1" x14ac:dyDescent="0.25">
      <c r="A336" s="63" t="s">
        <v>84</v>
      </c>
      <c r="B336" s="108" t="s">
        <v>603</v>
      </c>
      <c r="C336" s="127">
        <v>4597811</v>
      </c>
      <c r="D336" s="114">
        <v>0</v>
      </c>
      <c r="E336" s="115">
        <v>0</v>
      </c>
      <c r="F336" s="111" t="s">
        <v>604</v>
      </c>
    </row>
    <row r="337" spans="1:7" ht="76.150000000000006" customHeight="1" x14ac:dyDescent="0.25">
      <c r="A337" s="53" t="s">
        <v>85</v>
      </c>
      <c r="B337" s="108" t="s">
        <v>603</v>
      </c>
      <c r="C337" s="127">
        <v>7483236</v>
      </c>
      <c r="D337" s="114">
        <v>0</v>
      </c>
      <c r="E337" s="115">
        <v>0</v>
      </c>
      <c r="F337" s="111" t="s">
        <v>604</v>
      </c>
    </row>
    <row r="338" spans="1:7" ht="69" customHeight="1" x14ac:dyDescent="0.25">
      <c r="A338" s="64" t="s">
        <v>108</v>
      </c>
      <c r="B338" s="108" t="s">
        <v>603</v>
      </c>
      <c r="C338" s="127">
        <v>3384000</v>
      </c>
      <c r="D338" s="114">
        <v>0</v>
      </c>
      <c r="E338" s="115">
        <v>0</v>
      </c>
      <c r="F338" s="111" t="s">
        <v>604</v>
      </c>
    </row>
    <row r="339" spans="1:7" ht="31.5" customHeight="1" x14ac:dyDescent="0.25">
      <c r="A339" s="195" t="s">
        <v>86</v>
      </c>
      <c r="B339" s="195"/>
      <c r="C339" s="66">
        <f>SUM(C340:C342)</f>
        <v>6740562</v>
      </c>
      <c r="D339" s="66">
        <f>SUM(D340:D342)</f>
        <v>0</v>
      </c>
      <c r="E339" s="66">
        <f>SUM(E340:E342)</f>
        <v>0</v>
      </c>
      <c r="F339" s="138"/>
    </row>
    <row r="340" spans="1:7" ht="81.75" customHeight="1" x14ac:dyDescent="0.25">
      <c r="A340" s="116" t="s">
        <v>87</v>
      </c>
      <c r="B340" s="99" t="s">
        <v>493</v>
      </c>
      <c r="C340" s="127">
        <v>1720146</v>
      </c>
      <c r="D340" s="114">
        <v>0</v>
      </c>
      <c r="E340" s="120">
        <v>0</v>
      </c>
      <c r="F340" s="119" t="s">
        <v>517</v>
      </c>
    </row>
    <row r="341" spans="1:7" s="17" customFormat="1" ht="76.5" x14ac:dyDescent="0.25">
      <c r="A341" s="116" t="s">
        <v>88</v>
      </c>
      <c r="B341" s="99" t="s">
        <v>494</v>
      </c>
      <c r="C341" s="127">
        <v>1474847</v>
      </c>
      <c r="D341" s="114">
        <v>0</v>
      </c>
      <c r="E341" s="120">
        <v>0</v>
      </c>
      <c r="F341" s="119" t="s">
        <v>517</v>
      </c>
    </row>
    <row r="342" spans="1:7" ht="93.75" customHeight="1" x14ac:dyDescent="0.25">
      <c r="A342" s="116" t="s">
        <v>89</v>
      </c>
      <c r="B342" s="99" t="s">
        <v>495</v>
      </c>
      <c r="C342" s="127">
        <v>3545569</v>
      </c>
      <c r="D342" s="114">
        <v>0</v>
      </c>
      <c r="E342" s="120">
        <v>0</v>
      </c>
      <c r="F342" s="119" t="s">
        <v>517</v>
      </c>
    </row>
    <row r="343" spans="1:7" ht="37.5" customHeight="1" x14ac:dyDescent="0.25">
      <c r="A343" s="191" t="s">
        <v>90</v>
      </c>
      <c r="B343" s="192"/>
      <c r="C343" s="66">
        <f>C344</f>
        <v>14874674</v>
      </c>
      <c r="D343" s="66">
        <f>D344</f>
        <v>0</v>
      </c>
      <c r="E343" s="66">
        <f>E344</f>
        <v>0</v>
      </c>
      <c r="F343" s="66"/>
    </row>
    <row r="344" spans="1:7" ht="48.6" customHeight="1" x14ac:dyDescent="0.25">
      <c r="A344" s="112" t="s">
        <v>91</v>
      </c>
      <c r="B344" s="99" t="s">
        <v>498</v>
      </c>
      <c r="C344" s="141">
        <v>14874674</v>
      </c>
      <c r="D344" s="114">
        <v>0</v>
      </c>
      <c r="E344" s="115">
        <v>0</v>
      </c>
      <c r="F344" s="119" t="s">
        <v>517</v>
      </c>
    </row>
    <row r="345" spans="1:7" ht="33" customHeight="1" x14ac:dyDescent="0.25">
      <c r="A345" s="191" t="s">
        <v>92</v>
      </c>
      <c r="B345" s="192"/>
      <c r="C345" s="66">
        <f>C346+C347</f>
        <v>1434745</v>
      </c>
      <c r="D345" s="66">
        <f>D346+D347</f>
        <v>0</v>
      </c>
      <c r="E345" s="66">
        <f>E346+E347</f>
        <v>0</v>
      </c>
      <c r="F345" s="73"/>
    </row>
    <row r="346" spans="1:7" ht="38.25" x14ac:dyDescent="0.25">
      <c r="A346" s="112" t="s">
        <v>93</v>
      </c>
      <c r="B346" s="99" t="s">
        <v>496</v>
      </c>
      <c r="C346" s="141">
        <v>274578</v>
      </c>
      <c r="D346" s="114">
        <v>0</v>
      </c>
      <c r="E346" s="115">
        <v>0</v>
      </c>
      <c r="F346" s="119" t="s">
        <v>517</v>
      </c>
    </row>
    <row r="347" spans="1:7" ht="51" x14ac:dyDescent="0.25">
      <c r="A347" s="64" t="s">
        <v>109</v>
      </c>
      <c r="B347" s="100" t="s">
        <v>497</v>
      </c>
      <c r="C347" s="141">
        <v>1160167</v>
      </c>
      <c r="D347" s="114">
        <v>0</v>
      </c>
      <c r="E347" s="115">
        <v>0</v>
      </c>
      <c r="F347" s="119" t="s">
        <v>517</v>
      </c>
    </row>
    <row r="348" spans="1:7" ht="33.75" customHeight="1" x14ac:dyDescent="0.25">
      <c r="A348" s="191" t="s">
        <v>94</v>
      </c>
      <c r="B348" s="192"/>
      <c r="C348" s="66">
        <f>C349</f>
        <v>13285145</v>
      </c>
      <c r="D348" s="66">
        <f>D349</f>
        <v>0</v>
      </c>
      <c r="E348" s="66">
        <f>E349</f>
        <v>0</v>
      </c>
      <c r="F348" s="73"/>
    </row>
    <row r="349" spans="1:7" ht="79.5" customHeight="1" x14ac:dyDescent="0.25">
      <c r="A349" s="112" t="s">
        <v>95</v>
      </c>
      <c r="B349" s="99" t="s">
        <v>508</v>
      </c>
      <c r="C349" s="141">
        <v>13285145</v>
      </c>
      <c r="D349" s="114">
        <v>0</v>
      </c>
      <c r="E349" s="115">
        <v>0</v>
      </c>
      <c r="F349" s="119" t="s">
        <v>517</v>
      </c>
    </row>
    <row r="350" spans="1:7" s="17" customFormat="1" ht="39" customHeight="1" x14ac:dyDescent="0.25">
      <c r="A350" s="191" t="s">
        <v>96</v>
      </c>
      <c r="B350" s="192"/>
      <c r="C350" s="66">
        <v>106247236</v>
      </c>
      <c r="D350" s="66">
        <f>SUM(D363:D374)</f>
        <v>26220132</v>
      </c>
      <c r="E350" s="66">
        <f>SUM(E363:E374)</f>
        <v>3908525</v>
      </c>
      <c r="F350" s="66"/>
      <c r="G350" s="2"/>
    </row>
    <row r="351" spans="1:7" ht="60" hidden="1" customHeight="1" x14ac:dyDescent="0.25">
      <c r="A351" s="225"/>
      <c r="B351" s="125" t="s">
        <v>179</v>
      </c>
      <c r="C351" s="145">
        <v>0</v>
      </c>
      <c r="D351" s="114">
        <v>0</v>
      </c>
      <c r="E351" s="115">
        <v>0</v>
      </c>
      <c r="F351" s="111" t="s">
        <v>604</v>
      </c>
    </row>
    <row r="352" spans="1:7" ht="37.5" hidden="1" customHeight="1" x14ac:dyDescent="0.25">
      <c r="A352" s="225"/>
      <c r="B352" s="125" t="s">
        <v>180</v>
      </c>
      <c r="C352" s="145">
        <v>0</v>
      </c>
      <c r="D352" s="114">
        <v>0</v>
      </c>
      <c r="E352" s="115">
        <v>0</v>
      </c>
      <c r="F352" s="111" t="s">
        <v>604</v>
      </c>
    </row>
    <row r="353" spans="1:8" ht="22.5" hidden="1" customHeight="1" x14ac:dyDescent="0.25">
      <c r="A353" s="225"/>
      <c r="B353" s="146" t="s">
        <v>181</v>
      </c>
      <c r="C353" s="145">
        <v>0</v>
      </c>
      <c r="D353" s="114">
        <v>0</v>
      </c>
      <c r="E353" s="115">
        <v>0</v>
      </c>
      <c r="F353" s="111" t="s">
        <v>604</v>
      </c>
    </row>
    <row r="354" spans="1:8" ht="31.5" hidden="1" customHeight="1" x14ac:dyDescent="0.25">
      <c r="A354" s="225"/>
      <c r="B354" s="146" t="s">
        <v>182</v>
      </c>
      <c r="C354" s="145">
        <v>0</v>
      </c>
      <c r="D354" s="114">
        <v>0</v>
      </c>
      <c r="E354" s="115">
        <v>0</v>
      </c>
      <c r="F354" s="111" t="s">
        <v>604</v>
      </c>
    </row>
    <row r="355" spans="1:8" ht="22.5" hidden="1" customHeight="1" x14ac:dyDescent="0.25">
      <c r="A355" s="225"/>
      <c r="B355" s="146" t="s">
        <v>183</v>
      </c>
      <c r="C355" s="145">
        <v>0</v>
      </c>
      <c r="D355" s="114">
        <v>0</v>
      </c>
      <c r="E355" s="115">
        <v>0</v>
      </c>
      <c r="F355" s="111" t="s">
        <v>604</v>
      </c>
    </row>
    <row r="356" spans="1:8" ht="22.5" hidden="1" customHeight="1" x14ac:dyDescent="0.25">
      <c r="A356" s="225"/>
      <c r="B356" s="146" t="s">
        <v>184</v>
      </c>
      <c r="C356" s="145">
        <v>0</v>
      </c>
      <c r="D356" s="114">
        <v>0</v>
      </c>
      <c r="E356" s="115">
        <v>0</v>
      </c>
      <c r="F356" s="111" t="s">
        <v>604</v>
      </c>
    </row>
    <row r="357" spans="1:8" ht="22.5" hidden="1" customHeight="1" x14ac:dyDescent="0.25">
      <c r="A357" s="225"/>
      <c r="B357" s="146" t="s">
        <v>185</v>
      </c>
      <c r="C357" s="145">
        <v>0</v>
      </c>
      <c r="D357" s="114">
        <v>0</v>
      </c>
      <c r="E357" s="115">
        <v>0</v>
      </c>
      <c r="F357" s="111" t="s">
        <v>604</v>
      </c>
    </row>
    <row r="358" spans="1:8" ht="42" hidden="1" customHeight="1" x14ac:dyDescent="0.25">
      <c r="A358" s="225"/>
      <c r="B358" s="146" t="s">
        <v>186</v>
      </c>
      <c r="C358" s="145">
        <v>0</v>
      </c>
      <c r="D358" s="114">
        <v>0</v>
      </c>
      <c r="E358" s="115">
        <v>0</v>
      </c>
      <c r="F358" s="111" t="s">
        <v>604</v>
      </c>
    </row>
    <row r="359" spans="1:8" ht="36" hidden="1" customHeight="1" x14ac:dyDescent="0.25">
      <c r="A359" s="225"/>
      <c r="B359" s="146" t="s">
        <v>187</v>
      </c>
      <c r="C359" s="145">
        <v>0</v>
      </c>
      <c r="D359" s="114">
        <v>0</v>
      </c>
      <c r="E359" s="115">
        <v>0</v>
      </c>
      <c r="F359" s="111" t="s">
        <v>604</v>
      </c>
    </row>
    <row r="360" spans="1:8" s="21" customFormat="1" ht="22.5" hidden="1" customHeight="1" x14ac:dyDescent="0.25">
      <c r="A360" s="225"/>
      <c r="B360" s="146" t="s">
        <v>188</v>
      </c>
      <c r="C360" s="145">
        <v>0</v>
      </c>
      <c r="D360" s="114">
        <v>0</v>
      </c>
      <c r="E360" s="115">
        <v>0</v>
      </c>
      <c r="F360" s="111" t="s">
        <v>604</v>
      </c>
      <c r="G360" s="2"/>
      <c r="H360" s="2"/>
    </row>
    <row r="361" spans="1:8" s="17" customFormat="1" ht="22.5" hidden="1" customHeight="1" x14ac:dyDescent="0.25">
      <c r="A361" s="225"/>
      <c r="B361" s="146" t="s">
        <v>189</v>
      </c>
      <c r="C361" s="145">
        <v>0</v>
      </c>
      <c r="D361" s="114">
        <v>0</v>
      </c>
      <c r="E361" s="115">
        <v>0</v>
      </c>
      <c r="F361" s="111" t="s">
        <v>604</v>
      </c>
      <c r="G361" s="2"/>
      <c r="H361" s="2"/>
    </row>
    <row r="362" spans="1:8" s="17" customFormat="1" ht="61.5" customHeight="1" x14ac:dyDescent="0.25">
      <c r="A362" s="225"/>
      <c r="B362" s="146" t="s">
        <v>190</v>
      </c>
      <c r="C362" s="145">
        <v>0</v>
      </c>
      <c r="D362" s="128">
        <f>SUM(D363:D374)</f>
        <v>26220132</v>
      </c>
      <c r="E362" s="115">
        <v>0</v>
      </c>
      <c r="F362" s="119" t="s">
        <v>572</v>
      </c>
      <c r="G362" s="2"/>
      <c r="H362" s="2"/>
    </row>
    <row r="363" spans="1:8" s="17" customFormat="1" ht="59.25" customHeight="1" x14ac:dyDescent="0.25">
      <c r="A363" s="225"/>
      <c r="B363" s="197" t="s">
        <v>191</v>
      </c>
      <c r="C363" s="145">
        <v>0</v>
      </c>
      <c r="D363" s="114">
        <v>240000</v>
      </c>
      <c r="E363" s="147">
        <v>0</v>
      </c>
      <c r="F363" s="119" t="s">
        <v>600</v>
      </c>
      <c r="G363" s="2"/>
      <c r="H363" s="2"/>
    </row>
    <row r="364" spans="1:8" s="17" customFormat="1" ht="296.25" customHeight="1" x14ac:dyDescent="0.25">
      <c r="A364" s="225"/>
      <c r="B364" s="198"/>
      <c r="C364" s="145">
        <v>0</v>
      </c>
      <c r="D364" s="114">
        <v>0</v>
      </c>
      <c r="E364" s="147">
        <v>2408525</v>
      </c>
      <c r="F364" s="119" t="s">
        <v>573</v>
      </c>
      <c r="G364" s="2"/>
      <c r="H364" s="2"/>
    </row>
    <row r="365" spans="1:8" s="17" customFormat="1" ht="65.25" customHeight="1" x14ac:dyDescent="0.25">
      <c r="A365" s="225"/>
      <c r="B365" s="148" t="s">
        <v>192</v>
      </c>
      <c r="C365" s="141"/>
      <c r="D365" s="114">
        <v>0</v>
      </c>
      <c r="E365" s="147">
        <v>0</v>
      </c>
      <c r="F365" s="111" t="s">
        <v>604</v>
      </c>
      <c r="G365" s="2"/>
      <c r="H365" s="2"/>
    </row>
    <row r="366" spans="1:8" s="17" customFormat="1" ht="57" customHeight="1" x14ac:dyDescent="0.25">
      <c r="A366" s="225"/>
      <c r="B366" s="197" t="s">
        <v>193</v>
      </c>
      <c r="C366" s="141"/>
      <c r="D366" s="114">
        <v>0</v>
      </c>
      <c r="E366" s="147">
        <v>0</v>
      </c>
      <c r="F366" s="119" t="s">
        <v>592</v>
      </c>
      <c r="G366" s="2"/>
      <c r="H366" s="2"/>
    </row>
    <row r="367" spans="1:8" s="17" customFormat="1" ht="61.5" customHeight="1" x14ac:dyDescent="0.25">
      <c r="A367" s="225"/>
      <c r="B367" s="199"/>
      <c r="C367" s="141"/>
      <c r="D367" s="114">
        <v>0</v>
      </c>
      <c r="E367" s="147">
        <v>1500000</v>
      </c>
      <c r="F367" s="119" t="s">
        <v>574</v>
      </c>
      <c r="G367" s="2"/>
      <c r="H367" s="2"/>
    </row>
    <row r="368" spans="1:8" s="17" customFormat="1" ht="278.25" customHeight="1" x14ac:dyDescent="0.25">
      <c r="A368" s="225"/>
      <c r="B368" s="198"/>
      <c r="C368" s="141">
        <v>0</v>
      </c>
      <c r="D368" s="114">
        <v>21980132</v>
      </c>
      <c r="E368" s="147">
        <v>0</v>
      </c>
      <c r="F368" s="119" t="s">
        <v>575</v>
      </c>
      <c r="G368" s="2"/>
      <c r="H368" s="2"/>
    </row>
    <row r="369" spans="1:8" s="17" customFormat="1" ht="74.25" hidden="1" customHeight="1" x14ac:dyDescent="0.25">
      <c r="A369" s="225"/>
      <c r="B369" s="148" t="s">
        <v>194</v>
      </c>
      <c r="C369" s="141"/>
      <c r="D369" s="114"/>
      <c r="E369" s="147"/>
      <c r="F369" s="119"/>
      <c r="G369" s="2"/>
      <c r="H369" s="2"/>
    </row>
    <row r="370" spans="1:8" s="17" customFormat="1" ht="45" hidden="1" customHeight="1" x14ac:dyDescent="0.25">
      <c r="A370" s="225"/>
      <c r="B370" s="148" t="s">
        <v>195</v>
      </c>
      <c r="C370" s="141"/>
      <c r="D370" s="114"/>
      <c r="E370" s="147"/>
      <c r="F370" s="119"/>
      <c r="G370" s="2"/>
      <c r="H370" s="2"/>
    </row>
    <row r="371" spans="1:8" s="17" customFormat="1" ht="64.5" hidden="1" customHeight="1" x14ac:dyDescent="0.25">
      <c r="A371" s="225"/>
      <c r="B371" s="148" t="s">
        <v>196</v>
      </c>
      <c r="C371" s="141"/>
      <c r="D371" s="114"/>
      <c r="E371" s="147"/>
      <c r="F371" s="119"/>
      <c r="G371" s="2"/>
      <c r="H371" s="2"/>
    </row>
    <row r="372" spans="1:8" s="17" customFormat="1" ht="76.5" hidden="1" customHeight="1" x14ac:dyDescent="0.25">
      <c r="A372" s="225"/>
      <c r="B372" s="148" t="s">
        <v>197</v>
      </c>
      <c r="C372" s="141"/>
      <c r="D372" s="114"/>
      <c r="E372" s="147"/>
      <c r="F372" s="119"/>
      <c r="G372" s="2"/>
      <c r="H372" s="2"/>
    </row>
    <row r="373" spans="1:8" s="17" customFormat="1" ht="29.25" hidden="1" customHeight="1" x14ac:dyDescent="0.25">
      <c r="A373" s="225"/>
      <c r="B373" s="148" t="s">
        <v>198</v>
      </c>
      <c r="C373" s="141"/>
      <c r="D373" s="114"/>
      <c r="E373" s="147"/>
      <c r="F373" s="119"/>
      <c r="G373" s="2"/>
      <c r="H373" s="2"/>
    </row>
    <row r="374" spans="1:8" s="17" customFormat="1" ht="194.25" customHeight="1" x14ac:dyDescent="0.25">
      <c r="A374" s="226"/>
      <c r="B374" s="148" t="s">
        <v>199</v>
      </c>
      <c r="C374" s="141">
        <v>7199871</v>
      </c>
      <c r="D374" s="114">
        <v>4000000</v>
      </c>
      <c r="E374" s="147"/>
      <c r="F374" s="119" t="s">
        <v>576</v>
      </c>
      <c r="G374" s="177"/>
      <c r="H374" s="2"/>
    </row>
    <row r="375" spans="1:8" s="17" customFormat="1" ht="51" hidden="1" x14ac:dyDescent="0.25">
      <c r="A375" s="149"/>
      <c r="B375" s="125" t="s">
        <v>200</v>
      </c>
      <c r="C375" s="135"/>
      <c r="D375" s="114"/>
      <c r="E375" s="115"/>
      <c r="F375" s="134"/>
      <c r="G375" s="2"/>
      <c r="H375" s="2"/>
    </row>
    <row r="376" spans="1:8" s="17" customFormat="1" ht="25.5" hidden="1" x14ac:dyDescent="0.25">
      <c r="A376" s="149"/>
      <c r="B376" s="125" t="s">
        <v>397</v>
      </c>
      <c r="C376" s="135"/>
      <c r="D376" s="114"/>
      <c r="E376" s="115"/>
      <c r="F376" s="134"/>
      <c r="G376" s="2"/>
      <c r="H376" s="2"/>
    </row>
    <row r="377" spans="1:8" s="17" customFormat="1" ht="60.75" customHeight="1" x14ac:dyDescent="0.25">
      <c r="A377" s="193" t="s">
        <v>97</v>
      </c>
      <c r="B377" s="194"/>
      <c r="C377" s="150">
        <f>C378</f>
        <v>40118750</v>
      </c>
      <c r="D377" s="150">
        <f>SUM(D378:D380)</f>
        <v>324104080.63</v>
      </c>
      <c r="E377" s="150">
        <f>SUM(E378:E380)</f>
        <v>1916565.44</v>
      </c>
      <c r="F377" s="140"/>
      <c r="G377" s="2"/>
      <c r="H377" s="2"/>
    </row>
    <row r="378" spans="1:8" s="17" customFormat="1" ht="120.75" customHeight="1" x14ac:dyDescent="0.25">
      <c r="A378" s="64" t="s">
        <v>410</v>
      </c>
      <c r="B378" s="100" t="s">
        <v>491</v>
      </c>
      <c r="C378" s="222">
        <v>40118750</v>
      </c>
      <c r="D378" s="114">
        <v>1620735.43</v>
      </c>
      <c r="E378" s="115">
        <v>0</v>
      </c>
      <c r="F378" s="119" t="s">
        <v>593</v>
      </c>
      <c r="G378" s="2"/>
      <c r="H378" s="2"/>
    </row>
    <row r="379" spans="1:8" s="17" customFormat="1" ht="102" x14ac:dyDescent="0.25">
      <c r="A379" s="64" t="s">
        <v>409</v>
      </c>
      <c r="B379" s="100" t="s">
        <v>492</v>
      </c>
      <c r="C379" s="223"/>
      <c r="D379" s="114">
        <v>0</v>
      </c>
      <c r="E379" s="120">
        <v>1916565.44</v>
      </c>
      <c r="F379" s="119" t="s">
        <v>577</v>
      </c>
      <c r="G379" s="2"/>
      <c r="H379" s="2"/>
    </row>
    <row r="380" spans="1:8" s="17" customFormat="1" ht="135.75" customHeight="1" x14ac:dyDescent="0.25">
      <c r="A380" s="64" t="s">
        <v>453</v>
      </c>
      <c r="B380" s="100" t="s">
        <v>477</v>
      </c>
      <c r="C380" s="224"/>
      <c r="D380" s="114">
        <v>322483345.19999999</v>
      </c>
      <c r="E380" s="120">
        <v>0</v>
      </c>
      <c r="F380" s="119" t="s">
        <v>578</v>
      </c>
      <c r="G380" s="2"/>
      <c r="H380" s="2"/>
    </row>
    <row r="381" spans="1:8" s="17" customFormat="1" ht="42.75" customHeight="1" x14ac:dyDescent="0.25">
      <c r="A381" s="151" t="s">
        <v>490</v>
      </c>
      <c r="B381" s="152"/>
      <c r="C381" s="153">
        <f>SUM(C377+C295+C165+C7)</f>
        <v>603902203.17600012</v>
      </c>
      <c r="D381" s="153">
        <f>SUM(D377+D295+D165+D7)</f>
        <v>447935061.21199995</v>
      </c>
      <c r="E381" s="153">
        <f>SUM(E377+E295+E165+E7)</f>
        <v>22247258.167999998</v>
      </c>
      <c r="F381" s="152"/>
      <c r="G381" s="2"/>
      <c r="H381" s="2"/>
    </row>
    <row r="382" spans="1:8" s="17" customFormat="1" ht="60" customHeight="1" x14ac:dyDescent="0.25">
      <c r="A382" s="193" t="s">
        <v>201</v>
      </c>
      <c r="B382" s="194"/>
      <c r="C382" s="150">
        <f>SUM(C383+C385+C389)</f>
        <v>68807460</v>
      </c>
      <c r="D382" s="57">
        <f>SUM(D383+D385+D389)</f>
        <v>27381020.539999999</v>
      </c>
      <c r="E382" s="57">
        <f>SUM(E383+E385+E389)</f>
        <v>3505194</v>
      </c>
      <c r="F382" s="154"/>
      <c r="G382" s="2"/>
      <c r="H382" s="2"/>
    </row>
    <row r="383" spans="1:8" s="17" customFormat="1" ht="46.5" customHeight="1" x14ac:dyDescent="0.25">
      <c r="A383" s="191" t="s">
        <v>399</v>
      </c>
      <c r="B383" s="192"/>
      <c r="C383" s="66">
        <f>SUM(C384)</f>
        <v>5235640</v>
      </c>
      <c r="D383" s="66">
        <f>SUM(D384)</f>
        <v>1000000</v>
      </c>
      <c r="E383" s="66">
        <f>SUM(E384)</f>
        <v>0</v>
      </c>
      <c r="F383" s="73"/>
      <c r="G383" s="2"/>
      <c r="H383" s="2"/>
    </row>
    <row r="384" spans="1:8" s="17" customFormat="1" ht="85.5" customHeight="1" x14ac:dyDescent="0.25">
      <c r="A384" s="64" t="s">
        <v>110</v>
      </c>
      <c r="B384" s="117"/>
      <c r="C384" s="145">
        <v>5235640</v>
      </c>
      <c r="D384" s="114">
        <v>1000000</v>
      </c>
      <c r="E384" s="155">
        <v>0</v>
      </c>
      <c r="F384" s="119" t="s">
        <v>602</v>
      </c>
      <c r="G384" s="2"/>
      <c r="H384" s="2"/>
    </row>
    <row r="385" spans="1:34" s="14" customFormat="1" ht="42" customHeight="1" x14ac:dyDescent="0.2">
      <c r="A385" s="191" t="s">
        <v>111</v>
      </c>
      <c r="B385" s="192"/>
      <c r="C385" s="66">
        <f>SUM(C386:C388)</f>
        <v>24748114</v>
      </c>
      <c r="D385" s="66">
        <f>SUM(D386:D388)</f>
        <v>17600000</v>
      </c>
      <c r="E385" s="66">
        <f>SUM(E386:E388)</f>
        <v>3505194</v>
      </c>
      <c r="F385" s="73"/>
    </row>
    <row r="386" spans="1:34" s="21" customFormat="1" ht="89.25" x14ac:dyDescent="0.25">
      <c r="A386" s="71" t="s">
        <v>112</v>
      </c>
      <c r="B386" s="119" t="s">
        <v>489</v>
      </c>
      <c r="C386" s="136">
        <v>7050914</v>
      </c>
      <c r="D386" s="156">
        <v>17600000</v>
      </c>
      <c r="E386" s="156">
        <v>0</v>
      </c>
      <c r="F386" s="119" t="s">
        <v>579</v>
      </c>
      <c r="G386" s="2"/>
      <c r="H386" s="2"/>
    </row>
    <row r="387" spans="1:34" s="14" customFormat="1" ht="64.5" customHeight="1" x14ac:dyDescent="0.2">
      <c r="A387" s="65" t="s">
        <v>113</v>
      </c>
      <c r="B387" s="100" t="s">
        <v>205</v>
      </c>
      <c r="C387" s="145">
        <v>14397200</v>
      </c>
      <c r="D387" s="114">
        <v>0</v>
      </c>
      <c r="E387" s="120">
        <v>0</v>
      </c>
      <c r="F387" s="119" t="s">
        <v>517</v>
      </c>
      <c r="AC387" s="14">
        <v>22279.320000000003</v>
      </c>
    </row>
    <row r="388" spans="1:34" s="14" customFormat="1" ht="178.5" x14ac:dyDescent="0.2">
      <c r="A388" s="64" t="s">
        <v>396</v>
      </c>
      <c r="B388" s="119" t="s">
        <v>468</v>
      </c>
      <c r="C388" s="145">
        <v>3300000</v>
      </c>
      <c r="D388" s="114">
        <v>0</v>
      </c>
      <c r="E388" s="120">
        <v>3505194</v>
      </c>
      <c r="F388" s="119" t="s">
        <v>580</v>
      </c>
      <c r="AC388" s="14">
        <v>87099.3</v>
      </c>
      <c r="AD388" s="14">
        <v>19355.400000000001</v>
      </c>
      <c r="AH388" s="14">
        <v>87099.3</v>
      </c>
    </row>
    <row r="389" spans="1:34" s="14" customFormat="1" ht="60.75" customHeight="1" x14ac:dyDescent="0.2">
      <c r="A389" s="191" t="s">
        <v>114</v>
      </c>
      <c r="B389" s="192"/>
      <c r="C389" s="66">
        <f>SUM(C390:C404)</f>
        <v>38823706</v>
      </c>
      <c r="D389" s="66">
        <f>SUM(D390:D404)</f>
        <v>8781020.540000001</v>
      </c>
      <c r="E389" s="66">
        <f>SUM(E390:E404)</f>
        <v>0</v>
      </c>
      <c r="F389" s="73"/>
      <c r="AC389" s="14">
        <v>5940</v>
      </c>
      <c r="AD389" s="14">
        <v>1320</v>
      </c>
      <c r="AH389" s="14">
        <v>5940</v>
      </c>
    </row>
    <row r="390" spans="1:34" s="14" customFormat="1" ht="98.45" customHeight="1" x14ac:dyDescent="0.2">
      <c r="A390" s="64" t="s">
        <v>115</v>
      </c>
      <c r="B390" s="100" t="s">
        <v>459</v>
      </c>
      <c r="C390" s="145">
        <v>1601620</v>
      </c>
      <c r="D390" s="114">
        <v>125000</v>
      </c>
      <c r="E390" s="120">
        <v>0</v>
      </c>
      <c r="F390" s="119" t="s">
        <v>581</v>
      </c>
      <c r="AC390" s="14">
        <v>178200</v>
      </c>
      <c r="AD390" s="14">
        <v>39600</v>
      </c>
      <c r="AH390" s="14">
        <v>178200</v>
      </c>
    </row>
    <row r="391" spans="1:34" s="14" customFormat="1" ht="127.5" x14ac:dyDescent="0.2">
      <c r="A391" s="64" t="s">
        <v>116</v>
      </c>
      <c r="B391" s="100" t="s">
        <v>460</v>
      </c>
      <c r="C391" s="145">
        <v>8977130</v>
      </c>
      <c r="D391" s="114">
        <v>617884</v>
      </c>
      <c r="E391" s="120">
        <v>0</v>
      </c>
      <c r="F391" s="119" t="s">
        <v>582</v>
      </c>
      <c r="AC391" s="14">
        <v>2700</v>
      </c>
      <c r="AD391" s="14">
        <v>900</v>
      </c>
    </row>
    <row r="392" spans="1:34" s="14" customFormat="1" ht="127.5" x14ac:dyDescent="0.2">
      <c r="A392" s="64" t="s">
        <v>117</v>
      </c>
      <c r="B392" s="100" t="s">
        <v>461</v>
      </c>
      <c r="C392" s="145">
        <v>1109125</v>
      </c>
      <c r="D392" s="114">
        <v>230000</v>
      </c>
      <c r="E392" s="115">
        <v>0</v>
      </c>
      <c r="F392" s="119" t="s">
        <v>583</v>
      </c>
      <c r="AC392" s="14">
        <v>29387.52</v>
      </c>
    </row>
    <row r="393" spans="1:34" s="14" customFormat="1" ht="127.5" x14ac:dyDescent="0.2">
      <c r="A393" s="64" t="s">
        <v>118</v>
      </c>
      <c r="B393" s="100" t="s">
        <v>462</v>
      </c>
      <c r="C393" s="145">
        <v>1306381</v>
      </c>
      <c r="D393" s="114">
        <v>191236.66</v>
      </c>
      <c r="E393" s="115">
        <v>0</v>
      </c>
      <c r="F393" s="119" t="s">
        <v>584</v>
      </c>
      <c r="AC393" s="14">
        <v>163416.47999999998</v>
      </c>
    </row>
    <row r="394" spans="1:34" s="14" customFormat="1" ht="140.25" x14ac:dyDescent="0.2">
      <c r="A394" s="64" t="s">
        <v>211</v>
      </c>
      <c r="B394" s="100" t="s">
        <v>463</v>
      </c>
      <c r="C394" s="145">
        <v>2553060</v>
      </c>
      <c r="D394" s="114">
        <v>1039413.89</v>
      </c>
      <c r="E394" s="115">
        <v>0</v>
      </c>
      <c r="F394" s="119" t="s">
        <v>585</v>
      </c>
      <c r="AC394" s="14">
        <v>20121.216</v>
      </c>
    </row>
    <row r="395" spans="1:34" s="14" customFormat="1" ht="76.5" x14ac:dyDescent="0.2">
      <c r="A395" s="64" t="s">
        <v>119</v>
      </c>
      <c r="B395" s="100" t="s">
        <v>469</v>
      </c>
      <c r="C395" s="145">
        <v>1599946</v>
      </c>
      <c r="D395" s="114">
        <v>0</v>
      </c>
      <c r="E395" s="115">
        <v>0</v>
      </c>
      <c r="F395" s="111" t="s">
        <v>604</v>
      </c>
      <c r="AC395" s="14">
        <v>23714.16</v>
      </c>
    </row>
    <row r="396" spans="1:34" s="14" customFormat="1" ht="76.5" x14ac:dyDescent="0.2">
      <c r="A396" s="64" t="s">
        <v>120</v>
      </c>
      <c r="B396" s="100" t="s">
        <v>470</v>
      </c>
      <c r="C396" s="145">
        <v>1536952</v>
      </c>
      <c r="D396" s="114">
        <v>0</v>
      </c>
      <c r="E396" s="115">
        <v>0</v>
      </c>
      <c r="F396" s="111" t="s">
        <v>604</v>
      </c>
      <c r="AC396" s="14">
        <v>80568</v>
      </c>
    </row>
    <row r="397" spans="1:34" s="14" customFormat="1" ht="127.5" x14ac:dyDescent="0.2">
      <c r="A397" s="64" t="s">
        <v>121</v>
      </c>
      <c r="B397" s="100" t="s">
        <v>417</v>
      </c>
      <c r="C397" s="145">
        <v>1335939</v>
      </c>
      <c r="D397" s="114">
        <v>834146.53</v>
      </c>
      <c r="E397" s="115">
        <v>0</v>
      </c>
      <c r="F397" s="119" t="s">
        <v>586</v>
      </c>
      <c r="AC397" s="14">
        <v>44035.199999999997</v>
      </c>
    </row>
    <row r="398" spans="1:34" s="14" customFormat="1" ht="153" x14ac:dyDescent="0.2">
      <c r="A398" s="64" t="s">
        <v>122</v>
      </c>
      <c r="B398" s="100" t="s">
        <v>464</v>
      </c>
      <c r="C398" s="145">
        <v>3589491</v>
      </c>
      <c r="D398" s="114">
        <v>2369195</v>
      </c>
      <c r="E398" s="115">
        <v>0</v>
      </c>
      <c r="F398" s="119" t="s">
        <v>587</v>
      </c>
      <c r="AC398" s="14">
        <v>42301.439999999995</v>
      </c>
    </row>
    <row r="399" spans="1:34" s="14" customFormat="1" ht="140.25" x14ac:dyDescent="0.2">
      <c r="A399" s="64" t="s">
        <v>471</v>
      </c>
      <c r="B399" s="100" t="s">
        <v>465</v>
      </c>
      <c r="C399" s="145">
        <v>8618283</v>
      </c>
      <c r="D399" s="114">
        <v>748845</v>
      </c>
      <c r="E399" s="115">
        <v>0</v>
      </c>
      <c r="F399" s="119" t="s">
        <v>588</v>
      </c>
      <c r="AC399" s="14">
        <v>6128.16</v>
      </c>
    </row>
    <row r="400" spans="1:34" s="14" customFormat="1" ht="93.75" customHeight="1" x14ac:dyDescent="0.2">
      <c r="A400" s="64" t="s">
        <v>472</v>
      </c>
      <c r="B400" s="100" t="s">
        <v>466</v>
      </c>
      <c r="C400" s="145">
        <v>2841710</v>
      </c>
      <c r="D400" s="114">
        <v>124199.94</v>
      </c>
      <c r="E400" s="115">
        <v>0</v>
      </c>
      <c r="F400" s="119" t="s">
        <v>589</v>
      </c>
      <c r="AC400" s="14">
        <v>65488.088951999998</v>
      </c>
    </row>
    <row r="401" spans="1:38" s="14" customFormat="1" ht="71.25" customHeight="1" x14ac:dyDescent="0.2">
      <c r="A401" s="64" t="s">
        <v>473</v>
      </c>
      <c r="B401" s="100" t="s">
        <v>476</v>
      </c>
      <c r="C401" s="145">
        <v>1072560</v>
      </c>
      <c r="D401" s="114">
        <v>0</v>
      </c>
      <c r="E401" s="115">
        <v>0</v>
      </c>
      <c r="F401" s="111" t="s">
        <v>604</v>
      </c>
      <c r="AC401" s="14">
        <v>156211.19999999998</v>
      </c>
    </row>
    <row r="402" spans="1:38" s="14" customFormat="1" ht="122.25" customHeight="1" x14ac:dyDescent="0.2">
      <c r="A402" s="64" t="s">
        <v>474</v>
      </c>
      <c r="B402" s="100" t="s">
        <v>420</v>
      </c>
      <c r="C402" s="145">
        <v>1821509</v>
      </c>
      <c r="D402" s="114">
        <v>2186099.52</v>
      </c>
      <c r="E402" s="115">
        <v>0</v>
      </c>
      <c r="F402" s="119" t="s">
        <v>590</v>
      </c>
      <c r="AC402" s="14">
        <v>40032</v>
      </c>
    </row>
    <row r="403" spans="1:38" s="14" customFormat="1" ht="87.75" customHeight="1" x14ac:dyDescent="0.2">
      <c r="A403" s="65" t="s">
        <v>475</v>
      </c>
      <c r="B403" s="117" t="s">
        <v>507</v>
      </c>
      <c r="C403" s="145">
        <v>480000</v>
      </c>
      <c r="D403" s="114">
        <v>315000</v>
      </c>
      <c r="E403" s="157">
        <v>0</v>
      </c>
      <c r="F403" s="119" t="s">
        <v>591</v>
      </c>
      <c r="AC403" s="14">
        <v>19680</v>
      </c>
    </row>
    <row r="404" spans="1:38" s="14" customFormat="1" ht="51" customHeight="1" x14ac:dyDescent="0.2">
      <c r="A404" s="65" t="s">
        <v>129</v>
      </c>
      <c r="B404" s="117" t="s">
        <v>507</v>
      </c>
      <c r="C404" s="145">
        <v>380000</v>
      </c>
      <c r="D404" s="114">
        <v>0</v>
      </c>
      <c r="E404" s="157">
        <v>0</v>
      </c>
      <c r="F404" s="111" t="s">
        <v>604</v>
      </c>
      <c r="AC404" s="14">
        <v>4920</v>
      </c>
    </row>
    <row r="405" spans="1:38" s="21" customFormat="1" ht="66" customHeight="1" x14ac:dyDescent="0.25">
      <c r="A405" s="158" t="s">
        <v>400</v>
      </c>
      <c r="B405" s="159"/>
      <c r="C405" s="160">
        <f>C382+C381</f>
        <v>672709663.17600012</v>
      </c>
      <c r="D405" s="160">
        <f>D382+D381</f>
        <v>475316081.75199997</v>
      </c>
      <c r="E405" s="160">
        <f t="shared" ref="E405" si="4">E382+E381</f>
        <v>25752452.167999998</v>
      </c>
      <c r="F405" s="161"/>
      <c r="G405" s="2"/>
      <c r="H405" s="2"/>
      <c r="AC405" s="21">
        <v>1821508.68</v>
      </c>
      <c r="AD405" s="21">
        <v>0</v>
      </c>
      <c r="AE405" s="21">
        <v>0</v>
      </c>
      <c r="AF405" s="21">
        <v>0</v>
      </c>
      <c r="AG405" s="21">
        <v>0</v>
      </c>
      <c r="AH405" s="21">
        <v>0</v>
      </c>
      <c r="AI405" s="21">
        <v>0</v>
      </c>
      <c r="AJ405" s="21">
        <v>0</v>
      </c>
      <c r="AK405" s="21">
        <v>0</v>
      </c>
      <c r="AL405" s="21">
        <v>0</v>
      </c>
    </row>
    <row r="406" spans="1:38" s="14" customFormat="1" x14ac:dyDescent="0.25">
      <c r="A406" s="43"/>
      <c r="B406" s="2"/>
      <c r="C406" s="2"/>
      <c r="AC406" s="14">
        <v>2172.6</v>
      </c>
    </row>
    <row r="407" spans="1:38" s="14" customFormat="1" x14ac:dyDescent="0.25">
      <c r="A407" s="2"/>
      <c r="B407" s="2"/>
      <c r="C407" s="2"/>
      <c r="AC407" s="14">
        <v>7966.2</v>
      </c>
    </row>
    <row r="408" spans="1:38" s="14" customFormat="1" x14ac:dyDescent="0.25">
      <c r="A408" s="2"/>
      <c r="B408" s="2"/>
      <c r="C408" s="2"/>
      <c r="AC408" s="14">
        <v>48394.439999999995</v>
      </c>
    </row>
    <row r="409" spans="1:38" s="14" customFormat="1" x14ac:dyDescent="0.25">
      <c r="A409" s="2"/>
      <c r="B409" s="2"/>
      <c r="C409" s="2"/>
      <c r="D409" s="72"/>
      <c r="AC409" s="14">
        <v>1086300</v>
      </c>
    </row>
    <row r="410" spans="1:38" s="14" customFormat="1" x14ac:dyDescent="0.25">
      <c r="A410" s="2"/>
      <c r="B410" s="2"/>
      <c r="C410" s="2"/>
      <c r="AC410" s="14">
        <v>43452</v>
      </c>
    </row>
    <row r="411" spans="1:38" s="14" customFormat="1" x14ac:dyDescent="0.25">
      <c r="A411" s="2"/>
      <c r="B411" s="2"/>
      <c r="C411" s="2"/>
      <c r="AC411" s="14">
        <v>526848</v>
      </c>
    </row>
    <row r="412" spans="1:38" s="14" customFormat="1" x14ac:dyDescent="0.25">
      <c r="A412" s="2"/>
      <c r="B412" s="2"/>
      <c r="C412" s="2"/>
      <c r="AC412" s="14">
        <v>48394.439999999995</v>
      </c>
    </row>
    <row r="413" spans="1:38" s="14" customFormat="1" x14ac:dyDescent="0.25">
      <c r="A413" s="2"/>
      <c r="B413" s="2"/>
      <c r="C413" s="2"/>
      <c r="AC413" s="14">
        <v>8283</v>
      </c>
    </row>
    <row r="414" spans="1:38" s="14" customFormat="1" x14ac:dyDescent="0.25">
      <c r="A414" s="2"/>
      <c r="B414" s="2"/>
      <c r="C414" s="2"/>
      <c r="AC414" s="14">
        <v>33132</v>
      </c>
    </row>
    <row r="415" spans="1:38" s="14" customFormat="1" x14ac:dyDescent="0.25">
      <c r="A415" s="2"/>
      <c r="B415" s="2"/>
      <c r="C415" s="2"/>
      <c r="AC415" s="14">
        <v>16566</v>
      </c>
    </row>
  </sheetData>
  <mergeCells count="64">
    <mergeCell ref="C378:C380"/>
    <mergeCell ref="A351:A374"/>
    <mergeCell ref="A291:B291"/>
    <mergeCell ref="A282:B282"/>
    <mergeCell ref="A271:B271"/>
    <mergeCell ref="A268:B268"/>
    <mergeCell ref="A348:B348"/>
    <mergeCell ref="A350:B350"/>
    <mergeCell ref="A286:B286"/>
    <mergeCell ref="A244:A266"/>
    <mergeCell ref="A166:B166"/>
    <mergeCell ref="A167:A177"/>
    <mergeCell ref="B183:B185"/>
    <mergeCell ref="A3:A5"/>
    <mergeCell ref="A136:B136"/>
    <mergeCell ref="A165:B165"/>
    <mergeCell ref="B3:B5"/>
    <mergeCell ref="A106:A118"/>
    <mergeCell ref="A7:B7"/>
    <mergeCell ref="A142:B142"/>
    <mergeCell ref="A156:B156"/>
    <mergeCell ref="A160:B160"/>
    <mergeCell ref="A123:A124"/>
    <mergeCell ref="A65:A75"/>
    <mergeCell ref="A81:A104"/>
    <mergeCell ref="A8:B8"/>
    <mergeCell ref="C123:C124"/>
    <mergeCell ref="F65:F75"/>
    <mergeCell ref="D3:D5"/>
    <mergeCell ref="E3:E5"/>
    <mergeCell ref="F3:F5"/>
    <mergeCell ref="C3:C5"/>
    <mergeCell ref="A389:B389"/>
    <mergeCell ref="A9:A23"/>
    <mergeCell ref="A178:A182"/>
    <mergeCell ref="A76:A80"/>
    <mergeCell ref="A61:A64"/>
    <mergeCell ref="A47:A60"/>
    <mergeCell ref="A24:A46"/>
    <mergeCell ref="A183:A185"/>
    <mergeCell ref="A120:B120"/>
    <mergeCell ref="A382:B382"/>
    <mergeCell ref="A298:A302"/>
    <mergeCell ref="A303:A309"/>
    <mergeCell ref="A310:A316"/>
    <mergeCell ref="A317:A334"/>
    <mergeCell ref="A343:B343"/>
    <mergeCell ref="A345:B345"/>
    <mergeCell ref="C183:C185"/>
    <mergeCell ref="D183:D185"/>
    <mergeCell ref="E183:E185"/>
    <mergeCell ref="F183:F185"/>
    <mergeCell ref="A385:B385"/>
    <mergeCell ref="A383:B383"/>
    <mergeCell ref="A377:B377"/>
    <mergeCell ref="A296:B296"/>
    <mergeCell ref="A295:B295"/>
    <mergeCell ref="B363:B364"/>
    <mergeCell ref="B366:B368"/>
    <mergeCell ref="A339:B339"/>
    <mergeCell ref="A235:A243"/>
    <mergeCell ref="A223:A234"/>
    <mergeCell ref="A202:A222"/>
    <mergeCell ref="A186:A201"/>
  </mergeCells>
  <conditionalFormatting sqref="A81 B121 A76 B157 C267 C235 C223 C244 A186 B287 B340 B344 B346 B349 A156:A157 A160:A161 B269 B30 B54:B58 B97 B88:B92 B174:B177 B194:B197 B210:B218 A47 A61 A65:B65 A158:B159 A347:B347 A378:B378 B72 A105:B106 A120:A121 A122:B123 B130:B135 B143:B146 B168 B186:B187 B203 A223 B223:B224 A235 B231:B236 A244 B243:B253 A267:A275 A276:B281 B283:B285 A282:A287 A288:B290 A291:A293 B292:B293 A341:B342 A343:A346 A348:A350 A165:A167 A24:B24 B41 B39 B100:B104 B9:B10 B180:B182 A3:C3 B272:B275 B161 A377 A202:C202 A270:C270 A162:C162 A295:A296 A178 A125:B129 B124 A294:B294 A130:A136 B379:B380 A382 C382 A142:A146 A163:B164 A297:B297 A303 B299:B302 A310 B304:B309 A317 B311:B316 B318:B334 C377 B351:B363 B369:B376 B365:B366 E335 A7:A9 A381:E381 A405:E405 B13:B25 A6:C6 B43:B48 B61:B66 B76:B82 A119:C119 B106:B119 A147:B155 A183 C186 B266:B267 A298 A335:A340 E183:F183">
    <cfRule type="cellIs" dxfId="1089" priority="5116" stopIfTrue="1" operator="equal">
      <formula>"green"</formula>
    </cfRule>
    <cfRule type="cellIs" dxfId="1088" priority="5117" stopIfTrue="1" operator="equal">
      <formula>"red"</formula>
    </cfRule>
    <cfRule type="cellIs" dxfId="1087" priority="5118" stopIfTrue="1" operator="equal">
      <formula>"yellow"</formula>
    </cfRule>
  </conditionalFormatting>
  <conditionalFormatting sqref="A384">
    <cfRule type="cellIs" dxfId="1086" priority="1238" stopIfTrue="1" operator="equal">
      <formula>"green"</formula>
    </cfRule>
    <cfRule type="cellIs" dxfId="1085" priority="1239" stopIfTrue="1" operator="equal">
      <formula>"red"</formula>
    </cfRule>
    <cfRule type="cellIs" dxfId="1084" priority="1240" stopIfTrue="1" operator="equal">
      <formula>"yellow"</formula>
    </cfRule>
  </conditionalFormatting>
  <conditionalFormatting sqref="A383">
    <cfRule type="cellIs" dxfId="1083" priority="1223" stopIfTrue="1" operator="equal">
      <formula>"green"</formula>
    </cfRule>
    <cfRule type="cellIs" dxfId="1082" priority="1224" stopIfTrue="1" operator="equal">
      <formula>"red"</formula>
    </cfRule>
    <cfRule type="cellIs" dxfId="1081" priority="1225" stopIfTrue="1" operator="equal">
      <formula>"yellow"</formula>
    </cfRule>
  </conditionalFormatting>
  <conditionalFormatting sqref="B384">
    <cfRule type="cellIs" dxfId="1080" priority="1214" stopIfTrue="1" operator="equal">
      <formula>"green"</formula>
    </cfRule>
    <cfRule type="cellIs" dxfId="1079" priority="1215" stopIfTrue="1" operator="equal">
      <formula>"red"</formula>
    </cfRule>
    <cfRule type="cellIs" dxfId="1078" priority="1216" stopIfTrue="1" operator="equal">
      <formula>"yellow"</formula>
    </cfRule>
  </conditionalFormatting>
  <conditionalFormatting sqref="A386">
    <cfRule type="cellIs" dxfId="1077" priority="1211" stopIfTrue="1" operator="equal">
      <formula>"green"</formula>
    </cfRule>
    <cfRule type="cellIs" dxfId="1076" priority="1212" stopIfTrue="1" operator="equal">
      <formula>"red"</formula>
    </cfRule>
    <cfRule type="cellIs" dxfId="1075" priority="1213" stopIfTrue="1" operator="equal">
      <formula>"yellow"</formula>
    </cfRule>
  </conditionalFormatting>
  <conditionalFormatting sqref="B386">
    <cfRule type="cellIs" dxfId="1074" priority="1205" stopIfTrue="1" operator="equal">
      <formula>"green"</formula>
    </cfRule>
    <cfRule type="cellIs" dxfId="1073" priority="1206" stopIfTrue="1" operator="equal">
      <formula>"red"</formula>
    </cfRule>
    <cfRule type="cellIs" dxfId="1072" priority="1207" stopIfTrue="1" operator="equal">
      <formula>"yellow"</formula>
    </cfRule>
  </conditionalFormatting>
  <conditionalFormatting sqref="A385">
    <cfRule type="cellIs" dxfId="1071" priority="1193" stopIfTrue="1" operator="equal">
      <formula>"green"</formula>
    </cfRule>
    <cfRule type="cellIs" dxfId="1070" priority="1194" stopIfTrue="1" operator="equal">
      <formula>"red"</formula>
    </cfRule>
    <cfRule type="cellIs" dxfId="1069" priority="1195" stopIfTrue="1" operator="equal">
      <formula>"yellow"</formula>
    </cfRule>
  </conditionalFormatting>
  <conditionalFormatting sqref="A387">
    <cfRule type="cellIs" dxfId="1068" priority="1187" stopIfTrue="1" operator="equal">
      <formula>"green"</formula>
    </cfRule>
    <cfRule type="cellIs" dxfId="1067" priority="1188" stopIfTrue="1" operator="equal">
      <formula>"red"</formula>
    </cfRule>
    <cfRule type="cellIs" dxfId="1066" priority="1189" stopIfTrue="1" operator="equal">
      <formula>"yellow"</formula>
    </cfRule>
  </conditionalFormatting>
  <conditionalFormatting sqref="B387">
    <cfRule type="cellIs" dxfId="1065" priority="1181" stopIfTrue="1" operator="equal">
      <formula>"green"</formula>
    </cfRule>
    <cfRule type="cellIs" dxfId="1064" priority="1182" stopIfTrue="1" operator="equal">
      <formula>"red"</formula>
    </cfRule>
    <cfRule type="cellIs" dxfId="1063" priority="1183" stopIfTrue="1" operator="equal">
      <formula>"yellow"</formula>
    </cfRule>
  </conditionalFormatting>
  <conditionalFormatting sqref="A388">
    <cfRule type="cellIs" dxfId="1062" priority="1178" stopIfTrue="1" operator="equal">
      <formula>"green"</formula>
    </cfRule>
    <cfRule type="cellIs" dxfId="1061" priority="1179" stopIfTrue="1" operator="equal">
      <formula>"red"</formula>
    </cfRule>
    <cfRule type="cellIs" dxfId="1060" priority="1180" stopIfTrue="1" operator="equal">
      <formula>"yellow"</formula>
    </cfRule>
  </conditionalFormatting>
  <conditionalFormatting sqref="B388">
    <cfRule type="cellIs" dxfId="1059" priority="1172" stopIfTrue="1" operator="equal">
      <formula>"green"</formula>
    </cfRule>
    <cfRule type="cellIs" dxfId="1058" priority="1173" stopIfTrue="1" operator="equal">
      <formula>"red"</formula>
    </cfRule>
    <cfRule type="cellIs" dxfId="1057" priority="1174" stopIfTrue="1" operator="equal">
      <formula>"yellow"</formula>
    </cfRule>
  </conditionalFormatting>
  <conditionalFormatting sqref="A389">
    <cfRule type="cellIs" dxfId="1056" priority="1040" stopIfTrue="1" operator="equal">
      <formula>"green"</formula>
    </cfRule>
    <cfRule type="cellIs" dxfId="1055" priority="1041" stopIfTrue="1" operator="equal">
      <formula>"red"</formula>
    </cfRule>
    <cfRule type="cellIs" dxfId="1054" priority="1042" stopIfTrue="1" operator="equal">
      <formula>"yellow"</formula>
    </cfRule>
  </conditionalFormatting>
  <conditionalFormatting sqref="A403">
    <cfRule type="cellIs" dxfId="1053" priority="955" stopIfTrue="1" operator="equal">
      <formula>"green"</formula>
    </cfRule>
    <cfRule type="cellIs" dxfId="1052" priority="956" stopIfTrue="1" operator="equal">
      <formula>"red"</formula>
    </cfRule>
    <cfRule type="cellIs" dxfId="1051" priority="957" stopIfTrue="1" operator="equal">
      <formula>"yellow"</formula>
    </cfRule>
  </conditionalFormatting>
  <conditionalFormatting sqref="A404">
    <cfRule type="cellIs" dxfId="1050" priority="949" stopIfTrue="1" operator="equal">
      <formula>"green"</formula>
    </cfRule>
    <cfRule type="cellIs" dxfId="1049" priority="950" stopIfTrue="1" operator="equal">
      <formula>"red"</formula>
    </cfRule>
    <cfRule type="cellIs" dxfId="1048" priority="951" stopIfTrue="1" operator="equal">
      <formula>"yellow"</formula>
    </cfRule>
  </conditionalFormatting>
  <conditionalFormatting sqref="B403:B404">
    <cfRule type="cellIs" dxfId="1047" priority="943" stopIfTrue="1" operator="equal">
      <formula>"green"</formula>
    </cfRule>
    <cfRule type="cellIs" dxfId="1046" priority="944" stopIfTrue="1" operator="equal">
      <formula>"red"</formula>
    </cfRule>
    <cfRule type="cellIs" dxfId="1045" priority="945" stopIfTrue="1" operator="equal">
      <formula>"yellow"</formula>
    </cfRule>
  </conditionalFormatting>
  <conditionalFormatting sqref="A384">
    <cfRule type="cellIs" dxfId="1044" priority="940" stopIfTrue="1" operator="equal">
      <formula>"green"</formula>
    </cfRule>
    <cfRule type="cellIs" dxfId="1043" priority="941" stopIfTrue="1" operator="equal">
      <formula>"red"</formula>
    </cfRule>
    <cfRule type="cellIs" dxfId="1042" priority="942" stopIfTrue="1" operator="equal">
      <formula>"yellow"</formula>
    </cfRule>
  </conditionalFormatting>
  <conditionalFormatting sqref="A388">
    <cfRule type="cellIs" dxfId="1041" priority="937" stopIfTrue="1" operator="equal">
      <formula>"green"</formula>
    </cfRule>
    <cfRule type="cellIs" dxfId="1040" priority="938" stopIfTrue="1" operator="equal">
      <formula>"red"</formula>
    </cfRule>
    <cfRule type="cellIs" dxfId="1039" priority="939" stopIfTrue="1" operator="equal">
      <formula>"yellow"</formula>
    </cfRule>
  </conditionalFormatting>
  <conditionalFormatting sqref="A390:B398">
    <cfRule type="cellIs" dxfId="1038" priority="742" stopIfTrue="1" operator="equal">
      <formula>"green"</formula>
    </cfRule>
    <cfRule type="cellIs" dxfId="1037" priority="743" stopIfTrue="1" operator="equal">
      <formula>"red"</formula>
    </cfRule>
    <cfRule type="cellIs" dxfId="1036" priority="744" stopIfTrue="1" operator="equal">
      <formula>"yellow"</formula>
    </cfRule>
  </conditionalFormatting>
  <conditionalFormatting sqref="A399">
    <cfRule type="cellIs" dxfId="1035" priority="730" stopIfTrue="1" operator="equal">
      <formula>"green"</formula>
    </cfRule>
    <cfRule type="cellIs" dxfId="1034" priority="731" stopIfTrue="1" operator="equal">
      <formula>"red"</formula>
    </cfRule>
    <cfRule type="cellIs" dxfId="1033" priority="732" stopIfTrue="1" operator="equal">
      <formula>"yellow"</formula>
    </cfRule>
  </conditionalFormatting>
  <conditionalFormatting sqref="B399">
    <cfRule type="cellIs" dxfId="1032" priority="724" stopIfTrue="1" operator="equal">
      <formula>"green"</formula>
    </cfRule>
    <cfRule type="cellIs" dxfId="1031" priority="725" stopIfTrue="1" operator="equal">
      <formula>"red"</formula>
    </cfRule>
    <cfRule type="cellIs" dxfId="1030" priority="726" stopIfTrue="1" operator="equal">
      <formula>"yellow"</formula>
    </cfRule>
  </conditionalFormatting>
  <conditionalFormatting sqref="A400">
    <cfRule type="cellIs" dxfId="1029" priority="721" stopIfTrue="1" operator="equal">
      <formula>"green"</formula>
    </cfRule>
    <cfRule type="cellIs" dxfId="1028" priority="722" stopIfTrue="1" operator="equal">
      <formula>"red"</formula>
    </cfRule>
    <cfRule type="cellIs" dxfId="1027" priority="723" stopIfTrue="1" operator="equal">
      <formula>"yellow"</formula>
    </cfRule>
  </conditionalFormatting>
  <conditionalFormatting sqref="B400">
    <cfRule type="cellIs" dxfId="1026" priority="715" stopIfTrue="1" operator="equal">
      <formula>"green"</formula>
    </cfRule>
    <cfRule type="cellIs" dxfId="1025" priority="716" stopIfTrue="1" operator="equal">
      <formula>"red"</formula>
    </cfRule>
    <cfRule type="cellIs" dxfId="1024" priority="717" stopIfTrue="1" operator="equal">
      <formula>"yellow"</formula>
    </cfRule>
  </conditionalFormatting>
  <conditionalFormatting sqref="A401">
    <cfRule type="cellIs" dxfId="1023" priority="712" stopIfTrue="1" operator="equal">
      <formula>"green"</formula>
    </cfRule>
    <cfRule type="cellIs" dxfId="1022" priority="713" stopIfTrue="1" operator="equal">
      <formula>"red"</formula>
    </cfRule>
    <cfRule type="cellIs" dxfId="1021" priority="714" stopIfTrue="1" operator="equal">
      <formula>"yellow"</formula>
    </cfRule>
  </conditionalFormatting>
  <conditionalFormatting sqref="B401">
    <cfRule type="cellIs" dxfId="1020" priority="706" stopIfTrue="1" operator="equal">
      <formula>"green"</formula>
    </cfRule>
    <cfRule type="cellIs" dxfId="1019" priority="707" stopIfTrue="1" operator="equal">
      <formula>"red"</formula>
    </cfRule>
    <cfRule type="cellIs" dxfId="1018" priority="708" stopIfTrue="1" operator="equal">
      <formula>"yellow"</formula>
    </cfRule>
  </conditionalFormatting>
  <conditionalFormatting sqref="A402">
    <cfRule type="cellIs" dxfId="1017" priority="703" stopIfTrue="1" operator="equal">
      <formula>"green"</formula>
    </cfRule>
    <cfRule type="cellIs" dxfId="1016" priority="704" stopIfTrue="1" operator="equal">
      <formula>"red"</formula>
    </cfRule>
    <cfRule type="cellIs" dxfId="1015" priority="705" stopIfTrue="1" operator="equal">
      <formula>"yellow"</formula>
    </cfRule>
  </conditionalFormatting>
  <conditionalFormatting sqref="B402">
    <cfRule type="cellIs" dxfId="1014" priority="697" stopIfTrue="1" operator="equal">
      <formula>"green"</formula>
    </cfRule>
    <cfRule type="cellIs" dxfId="1013" priority="698" stopIfTrue="1" operator="equal">
      <formula>"red"</formula>
    </cfRule>
    <cfRule type="cellIs" dxfId="1012" priority="699" stopIfTrue="1" operator="equal">
      <formula>"yellow"</formula>
    </cfRule>
  </conditionalFormatting>
  <conditionalFormatting sqref="A399">
    <cfRule type="cellIs" dxfId="1011" priority="685" stopIfTrue="1" operator="equal">
      <formula>"green"</formula>
    </cfRule>
    <cfRule type="cellIs" dxfId="1010" priority="686" stopIfTrue="1" operator="equal">
      <formula>"red"</formula>
    </cfRule>
    <cfRule type="cellIs" dxfId="1009" priority="687" stopIfTrue="1" operator="equal">
      <formula>"yellow"</formula>
    </cfRule>
  </conditionalFormatting>
  <conditionalFormatting sqref="A399">
    <cfRule type="cellIs" dxfId="1008" priority="682" stopIfTrue="1" operator="equal">
      <formula>"green"</formula>
    </cfRule>
    <cfRule type="cellIs" dxfId="1007" priority="683" stopIfTrue="1" operator="equal">
      <formula>"red"</formula>
    </cfRule>
    <cfRule type="cellIs" dxfId="1006" priority="684" stopIfTrue="1" operator="equal">
      <formula>"yellow"</formula>
    </cfRule>
  </conditionalFormatting>
  <conditionalFormatting sqref="A399">
    <cfRule type="cellIs" dxfId="1005" priority="679" stopIfTrue="1" operator="equal">
      <formula>"green"</formula>
    </cfRule>
    <cfRule type="cellIs" dxfId="1004" priority="680" stopIfTrue="1" operator="equal">
      <formula>"red"</formula>
    </cfRule>
    <cfRule type="cellIs" dxfId="1003" priority="681" stopIfTrue="1" operator="equal">
      <formula>"yellow"</formula>
    </cfRule>
  </conditionalFormatting>
  <conditionalFormatting sqref="A399">
    <cfRule type="cellIs" dxfId="1002" priority="676" stopIfTrue="1" operator="equal">
      <formula>"green"</formula>
    </cfRule>
    <cfRule type="cellIs" dxfId="1001" priority="677" stopIfTrue="1" operator="equal">
      <formula>"red"</formula>
    </cfRule>
    <cfRule type="cellIs" dxfId="1000" priority="678" stopIfTrue="1" operator="equal">
      <formula>"yellow"</formula>
    </cfRule>
  </conditionalFormatting>
  <conditionalFormatting sqref="A399">
    <cfRule type="cellIs" dxfId="999" priority="673" stopIfTrue="1" operator="equal">
      <formula>"green"</formula>
    </cfRule>
    <cfRule type="cellIs" dxfId="998" priority="674" stopIfTrue="1" operator="equal">
      <formula>"red"</formula>
    </cfRule>
    <cfRule type="cellIs" dxfId="997" priority="675" stopIfTrue="1" operator="equal">
      <formula>"yellow"</formula>
    </cfRule>
  </conditionalFormatting>
  <conditionalFormatting sqref="A400">
    <cfRule type="cellIs" dxfId="996" priority="670" stopIfTrue="1" operator="equal">
      <formula>"green"</formula>
    </cfRule>
    <cfRule type="cellIs" dxfId="995" priority="671" stopIfTrue="1" operator="equal">
      <formula>"red"</formula>
    </cfRule>
    <cfRule type="cellIs" dxfId="994" priority="672" stopIfTrue="1" operator="equal">
      <formula>"yellow"</formula>
    </cfRule>
  </conditionalFormatting>
  <conditionalFormatting sqref="A400">
    <cfRule type="cellIs" dxfId="993" priority="667" stopIfTrue="1" operator="equal">
      <formula>"green"</formula>
    </cfRule>
    <cfRule type="cellIs" dxfId="992" priority="668" stopIfTrue="1" operator="equal">
      <formula>"red"</formula>
    </cfRule>
    <cfRule type="cellIs" dxfId="991" priority="669" stopIfTrue="1" operator="equal">
      <formula>"yellow"</formula>
    </cfRule>
  </conditionalFormatting>
  <conditionalFormatting sqref="A400">
    <cfRule type="cellIs" dxfId="990" priority="664" stopIfTrue="1" operator="equal">
      <formula>"green"</formula>
    </cfRule>
    <cfRule type="cellIs" dxfId="989" priority="665" stopIfTrue="1" operator="equal">
      <formula>"red"</formula>
    </cfRule>
    <cfRule type="cellIs" dxfId="988" priority="666" stopIfTrue="1" operator="equal">
      <formula>"yellow"</formula>
    </cfRule>
  </conditionalFormatting>
  <conditionalFormatting sqref="A400">
    <cfRule type="cellIs" dxfId="987" priority="661" stopIfTrue="1" operator="equal">
      <formula>"green"</formula>
    </cfRule>
    <cfRule type="cellIs" dxfId="986" priority="662" stopIfTrue="1" operator="equal">
      <formula>"red"</formula>
    </cfRule>
    <cfRule type="cellIs" dxfId="985" priority="663" stopIfTrue="1" operator="equal">
      <formula>"yellow"</formula>
    </cfRule>
  </conditionalFormatting>
  <conditionalFormatting sqref="A400">
    <cfRule type="cellIs" dxfId="984" priority="658" stopIfTrue="1" operator="equal">
      <formula>"green"</formula>
    </cfRule>
    <cfRule type="cellIs" dxfId="983" priority="659" stopIfTrue="1" operator="equal">
      <formula>"red"</formula>
    </cfRule>
    <cfRule type="cellIs" dxfId="982" priority="660" stopIfTrue="1" operator="equal">
      <formula>"yellow"</formula>
    </cfRule>
  </conditionalFormatting>
  <conditionalFormatting sqref="A400">
    <cfRule type="cellIs" dxfId="981" priority="655" stopIfTrue="1" operator="equal">
      <formula>"green"</formula>
    </cfRule>
    <cfRule type="cellIs" dxfId="980" priority="656" stopIfTrue="1" operator="equal">
      <formula>"red"</formula>
    </cfRule>
    <cfRule type="cellIs" dxfId="979" priority="657" stopIfTrue="1" operator="equal">
      <formula>"yellow"</formula>
    </cfRule>
  </conditionalFormatting>
  <conditionalFormatting sqref="A401">
    <cfRule type="cellIs" dxfId="978" priority="652" stopIfTrue="1" operator="equal">
      <formula>"green"</formula>
    </cfRule>
    <cfRule type="cellIs" dxfId="977" priority="653" stopIfTrue="1" operator="equal">
      <formula>"red"</formula>
    </cfRule>
    <cfRule type="cellIs" dxfId="976" priority="654" stopIfTrue="1" operator="equal">
      <formula>"yellow"</formula>
    </cfRule>
  </conditionalFormatting>
  <conditionalFormatting sqref="A401">
    <cfRule type="cellIs" dxfId="975" priority="649" stopIfTrue="1" operator="equal">
      <formula>"green"</formula>
    </cfRule>
    <cfRule type="cellIs" dxfId="974" priority="650" stopIfTrue="1" operator="equal">
      <formula>"red"</formula>
    </cfRule>
    <cfRule type="cellIs" dxfId="973" priority="651" stopIfTrue="1" operator="equal">
      <formula>"yellow"</formula>
    </cfRule>
  </conditionalFormatting>
  <conditionalFormatting sqref="A401">
    <cfRule type="cellIs" dxfId="972" priority="646" stopIfTrue="1" operator="equal">
      <formula>"green"</formula>
    </cfRule>
    <cfRule type="cellIs" dxfId="971" priority="647" stopIfTrue="1" operator="equal">
      <formula>"red"</formula>
    </cfRule>
    <cfRule type="cellIs" dxfId="970" priority="648" stopIfTrue="1" operator="equal">
      <formula>"yellow"</formula>
    </cfRule>
  </conditionalFormatting>
  <conditionalFormatting sqref="A401">
    <cfRule type="cellIs" dxfId="969" priority="643" stopIfTrue="1" operator="equal">
      <formula>"green"</formula>
    </cfRule>
    <cfRule type="cellIs" dxfId="968" priority="644" stopIfTrue="1" operator="equal">
      <formula>"red"</formula>
    </cfRule>
    <cfRule type="cellIs" dxfId="967" priority="645" stopIfTrue="1" operator="equal">
      <formula>"yellow"</formula>
    </cfRule>
  </conditionalFormatting>
  <conditionalFormatting sqref="A401">
    <cfRule type="cellIs" dxfId="966" priority="640" stopIfTrue="1" operator="equal">
      <formula>"green"</formula>
    </cfRule>
    <cfRule type="cellIs" dxfId="965" priority="641" stopIfTrue="1" operator="equal">
      <formula>"red"</formula>
    </cfRule>
    <cfRule type="cellIs" dxfId="964" priority="642" stopIfTrue="1" operator="equal">
      <formula>"yellow"</formula>
    </cfRule>
  </conditionalFormatting>
  <conditionalFormatting sqref="A401">
    <cfRule type="cellIs" dxfId="963" priority="637" stopIfTrue="1" operator="equal">
      <formula>"green"</formula>
    </cfRule>
    <cfRule type="cellIs" dxfId="962" priority="638" stopIfTrue="1" operator="equal">
      <formula>"red"</formula>
    </cfRule>
    <cfRule type="cellIs" dxfId="961" priority="639" stopIfTrue="1" operator="equal">
      <formula>"yellow"</formula>
    </cfRule>
  </conditionalFormatting>
  <conditionalFormatting sqref="A401">
    <cfRule type="cellIs" dxfId="960" priority="634" stopIfTrue="1" operator="equal">
      <formula>"green"</formula>
    </cfRule>
    <cfRule type="cellIs" dxfId="959" priority="635" stopIfTrue="1" operator="equal">
      <formula>"red"</formula>
    </cfRule>
    <cfRule type="cellIs" dxfId="958" priority="636" stopIfTrue="1" operator="equal">
      <formula>"yellow"</formula>
    </cfRule>
  </conditionalFormatting>
  <conditionalFormatting sqref="A402">
    <cfRule type="cellIs" dxfId="957" priority="631" stopIfTrue="1" operator="equal">
      <formula>"green"</formula>
    </cfRule>
    <cfRule type="cellIs" dxfId="956" priority="632" stopIfTrue="1" operator="equal">
      <formula>"red"</formula>
    </cfRule>
    <cfRule type="cellIs" dxfId="955" priority="633" stopIfTrue="1" operator="equal">
      <formula>"yellow"</formula>
    </cfRule>
  </conditionalFormatting>
  <conditionalFormatting sqref="A402">
    <cfRule type="cellIs" dxfId="954" priority="628" stopIfTrue="1" operator="equal">
      <formula>"green"</formula>
    </cfRule>
    <cfRule type="cellIs" dxfId="953" priority="629" stopIfTrue="1" operator="equal">
      <formula>"red"</formula>
    </cfRule>
    <cfRule type="cellIs" dxfId="952" priority="630" stopIfTrue="1" operator="equal">
      <formula>"yellow"</formula>
    </cfRule>
  </conditionalFormatting>
  <conditionalFormatting sqref="A402">
    <cfRule type="cellIs" dxfId="951" priority="625" stopIfTrue="1" operator="equal">
      <formula>"green"</formula>
    </cfRule>
    <cfRule type="cellIs" dxfId="950" priority="626" stopIfTrue="1" operator="equal">
      <formula>"red"</formula>
    </cfRule>
    <cfRule type="cellIs" dxfId="949" priority="627" stopIfTrue="1" operator="equal">
      <formula>"yellow"</formula>
    </cfRule>
  </conditionalFormatting>
  <conditionalFormatting sqref="A402">
    <cfRule type="cellIs" dxfId="948" priority="622" stopIfTrue="1" operator="equal">
      <formula>"green"</formula>
    </cfRule>
    <cfRule type="cellIs" dxfId="947" priority="623" stopIfTrue="1" operator="equal">
      <formula>"red"</formula>
    </cfRule>
    <cfRule type="cellIs" dxfId="946" priority="624" stopIfTrue="1" operator="equal">
      <formula>"yellow"</formula>
    </cfRule>
  </conditionalFormatting>
  <conditionalFormatting sqref="A402">
    <cfRule type="cellIs" dxfId="945" priority="619" stopIfTrue="1" operator="equal">
      <formula>"green"</formula>
    </cfRule>
    <cfRule type="cellIs" dxfId="944" priority="620" stopIfTrue="1" operator="equal">
      <formula>"red"</formula>
    </cfRule>
    <cfRule type="cellIs" dxfId="943" priority="621" stopIfTrue="1" operator="equal">
      <formula>"yellow"</formula>
    </cfRule>
  </conditionalFormatting>
  <conditionalFormatting sqref="A402">
    <cfRule type="cellIs" dxfId="942" priority="616" stopIfTrue="1" operator="equal">
      <formula>"green"</formula>
    </cfRule>
    <cfRule type="cellIs" dxfId="941" priority="617" stopIfTrue="1" operator="equal">
      <formula>"red"</formula>
    </cfRule>
    <cfRule type="cellIs" dxfId="940" priority="618" stopIfTrue="1" operator="equal">
      <formula>"yellow"</formula>
    </cfRule>
  </conditionalFormatting>
  <conditionalFormatting sqref="A402">
    <cfRule type="cellIs" dxfId="939" priority="613" stopIfTrue="1" operator="equal">
      <formula>"green"</formula>
    </cfRule>
    <cfRule type="cellIs" dxfId="938" priority="614" stopIfTrue="1" operator="equal">
      <formula>"red"</formula>
    </cfRule>
    <cfRule type="cellIs" dxfId="937" priority="615" stopIfTrue="1" operator="equal">
      <formula>"yellow"</formula>
    </cfRule>
  </conditionalFormatting>
  <conditionalFormatting sqref="A402">
    <cfRule type="cellIs" dxfId="936" priority="610" stopIfTrue="1" operator="equal">
      <formula>"green"</formula>
    </cfRule>
    <cfRule type="cellIs" dxfId="935" priority="611" stopIfTrue="1" operator="equal">
      <formula>"red"</formula>
    </cfRule>
    <cfRule type="cellIs" dxfId="934" priority="612" stopIfTrue="1" operator="equal">
      <formula>"yellow"</formula>
    </cfRule>
  </conditionalFormatting>
  <conditionalFormatting sqref="D3:F3 D6:F6">
    <cfRule type="cellIs" dxfId="933" priority="595" stopIfTrue="1" operator="equal">
      <formula>"green"</formula>
    </cfRule>
    <cfRule type="cellIs" dxfId="932" priority="596" stopIfTrue="1" operator="equal">
      <formula>"red"</formula>
    </cfRule>
    <cfRule type="cellIs" dxfId="931" priority="597" stopIfTrue="1" operator="equal">
      <formula>"yellow"</formula>
    </cfRule>
  </conditionalFormatting>
  <conditionalFormatting sqref="F405">
    <cfRule type="cellIs" dxfId="930" priority="592" stopIfTrue="1" operator="equal">
      <formula>"green"</formula>
    </cfRule>
    <cfRule type="cellIs" dxfId="929" priority="593" stopIfTrue="1" operator="equal">
      <formula>"red"</formula>
    </cfRule>
    <cfRule type="cellIs" dxfId="928" priority="594" stopIfTrue="1" operator="equal">
      <formula>"yellow"</formula>
    </cfRule>
  </conditionalFormatting>
  <conditionalFormatting sqref="D389">
    <cfRule type="cellIs" dxfId="927" priority="589" stopIfTrue="1" operator="equal">
      <formula>"green"</formula>
    </cfRule>
    <cfRule type="cellIs" dxfId="926" priority="590" stopIfTrue="1" operator="equal">
      <formula>"red"</formula>
    </cfRule>
    <cfRule type="cellIs" dxfId="925" priority="591" stopIfTrue="1" operator="equal">
      <formula>"yellow"</formula>
    </cfRule>
  </conditionalFormatting>
  <conditionalFormatting sqref="D385">
    <cfRule type="cellIs" dxfId="924" priority="586" stopIfTrue="1" operator="equal">
      <formula>"green"</formula>
    </cfRule>
    <cfRule type="cellIs" dxfId="923" priority="587" stopIfTrue="1" operator="equal">
      <formula>"red"</formula>
    </cfRule>
    <cfRule type="cellIs" dxfId="922" priority="588" stopIfTrue="1" operator="equal">
      <formula>"yellow"</formula>
    </cfRule>
  </conditionalFormatting>
  <conditionalFormatting sqref="D383">
    <cfRule type="cellIs" dxfId="921" priority="583" stopIfTrue="1" operator="equal">
      <formula>"green"</formula>
    </cfRule>
    <cfRule type="cellIs" dxfId="920" priority="584" stopIfTrue="1" operator="equal">
      <formula>"red"</formula>
    </cfRule>
    <cfRule type="cellIs" dxfId="919" priority="585" stopIfTrue="1" operator="equal">
      <formula>"yellow"</formula>
    </cfRule>
  </conditionalFormatting>
  <conditionalFormatting sqref="F381">
    <cfRule type="cellIs" dxfId="918" priority="580" stopIfTrue="1" operator="equal">
      <formula>"green"</formula>
    </cfRule>
    <cfRule type="cellIs" dxfId="917" priority="581" stopIfTrue="1" operator="equal">
      <formula>"red"</formula>
    </cfRule>
    <cfRule type="cellIs" dxfId="916" priority="582" stopIfTrue="1" operator="equal">
      <formula>"yellow"</formula>
    </cfRule>
  </conditionalFormatting>
  <conditionalFormatting sqref="D382:F382">
    <cfRule type="cellIs" dxfId="915" priority="577" stopIfTrue="1" operator="equal">
      <formula>"green"</formula>
    </cfRule>
    <cfRule type="cellIs" dxfId="914" priority="578" stopIfTrue="1" operator="equal">
      <formula>"red"</formula>
    </cfRule>
    <cfRule type="cellIs" dxfId="913" priority="579" stopIfTrue="1" operator="equal">
      <formula>"yellow"</formula>
    </cfRule>
  </conditionalFormatting>
  <conditionalFormatting sqref="D377:F377">
    <cfRule type="cellIs" dxfId="912" priority="574" stopIfTrue="1" operator="equal">
      <formula>"green"</formula>
    </cfRule>
    <cfRule type="cellIs" dxfId="911" priority="575" stopIfTrue="1" operator="equal">
      <formula>"red"</formula>
    </cfRule>
    <cfRule type="cellIs" dxfId="910" priority="576" stopIfTrue="1" operator="equal">
      <formula>"yellow"</formula>
    </cfRule>
  </conditionalFormatting>
  <conditionalFormatting sqref="D350">
    <cfRule type="cellIs" dxfId="909" priority="571" stopIfTrue="1" operator="equal">
      <formula>"green"</formula>
    </cfRule>
    <cfRule type="cellIs" dxfId="908" priority="572" stopIfTrue="1" operator="equal">
      <formula>"red"</formula>
    </cfRule>
    <cfRule type="cellIs" dxfId="907" priority="573" stopIfTrue="1" operator="equal">
      <formula>"yellow"</formula>
    </cfRule>
  </conditionalFormatting>
  <conditionalFormatting sqref="D348">
    <cfRule type="cellIs" dxfId="906" priority="568" stopIfTrue="1" operator="equal">
      <formula>"green"</formula>
    </cfRule>
    <cfRule type="cellIs" dxfId="905" priority="569" stopIfTrue="1" operator="equal">
      <formula>"red"</formula>
    </cfRule>
    <cfRule type="cellIs" dxfId="904" priority="570" stopIfTrue="1" operator="equal">
      <formula>"yellow"</formula>
    </cfRule>
  </conditionalFormatting>
  <conditionalFormatting sqref="D345:E345">
    <cfRule type="cellIs" dxfId="903" priority="565" stopIfTrue="1" operator="equal">
      <formula>"green"</formula>
    </cfRule>
    <cfRule type="cellIs" dxfId="902" priority="566" stopIfTrue="1" operator="equal">
      <formula>"red"</formula>
    </cfRule>
    <cfRule type="cellIs" dxfId="901" priority="567" stopIfTrue="1" operator="equal">
      <formula>"yellow"</formula>
    </cfRule>
  </conditionalFormatting>
  <conditionalFormatting sqref="D120">
    <cfRule type="cellIs" dxfId="900" priority="556" stopIfTrue="1" operator="equal">
      <formula>"green"</formula>
    </cfRule>
    <cfRule type="cellIs" dxfId="899" priority="557" stopIfTrue="1" operator="equal">
      <formula>"red"</formula>
    </cfRule>
    <cfRule type="cellIs" dxfId="898" priority="558" stopIfTrue="1" operator="equal">
      <formula>"yellow"</formula>
    </cfRule>
  </conditionalFormatting>
  <conditionalFormatting sqref="D142">
    <cfRule type="cellIs" dxfId="897" priority="550" stopIfTrue="1" operator="equal">
      <formula>"green"</formula>
    </cfRule>
    <cfRule type="cellIs" dxfId="896" priority="551" stopIfTrue="1" operator="equal">
      <formula>"red"</formula>
    </cfRule>
    <cfRule type="cellIs" dxfId="895" priority="552" stopIfTrue="1" operator="equal">
      <formula>"yellow"</formula>
    </cfRule>
  </conditionalFormatting>
  <conditionalFormatting sqref="D156">
    <cfRule type="cellIs" dxfId="894" priority="547" stopIfTrue="1" operator="equal">
      <formula>"green"</formula>
    </cfRule>
    <cfRule type="cellIs" dxfId="893" priority="548" stopIfTrue="1" operator="equal">
      <formula>"red"</formula>
    </cfRule>
    <cfRule type="cellIs" dxfId="892" priority="549" stopIfTrue="1" operator="equal">
      <formula>"yellow"</formula>
    </cfRule>
  </conditionalFormatting>
  <conditionalFormatting sqref="D160">
    <cfRule type="cellIs" dxfId="891" priority="544" stopIfTrue="1" operator="equal">
      <formula>"green"</formula>
    </cfRule>
    <cfRule type="cellIs" dxfId="890" priority="545" stopIfTrue="1" operator="equal">
      <formula>"red"</formula>
    </cfRule>
    <cfRule type="cellIs" dxfId="889" priority="546" stopIfTrue="1" operator="equal">
      <formula>"yellow"</formula>
    </cfRule>
  </conditionalFormatting>
  <conditionalFormatting sqref="D162:F162">
    <cfRule type="cellIs" dxfId="888" priority="541" stopIfTrue="1" operator="equal">
      <formula>"green"</formula>
    </cfRule>
    <cfRule type="cellIs" dxfId="887" priority="542" stopIfTrue="1" operator="equal">
      <formula>"red"</formula>
    </cfRule>
    <cfRule type="cellIs" dxfId="886" priority="543" stopIfTrue="1" operator="equal">
      <formula>"yellow"</formula>
    </cfRule>
  </conditionalFormatting>
  <conditionalFormatting sqref="D166">
    <cfRule type="cellIs" dxfId="885" priority="535" stopIfTrue="1" operator="equal">
      <formula>"green"</formula>
    </cfRule>
    <cfRule type="cellIs" dxfId="884" priority="536" stopIfTrue="1" operator="equal">
      <formula>"red"</formula>
    </cfRule>
    <cfRule type="cellIs" dxfId="883" priority="537" stopIfTrue="1" operator="equal">
      <formula>"yellow"</formula>
    </cfRule>
  </conditionalFormatting>
  <conditionalFormatting sqref="E223">
    <cfRule type="cellIs" dxfId="882" priority="484" stopIfTrue="1" operator="equal">
      <formula>"green"</formula>
    </cfRule>
    <cfRule type="cellIs" dxfId="881" priority="485" stopIfTrue="1" operator="equal">
      <formula>"red"</formula>
    </cfRule>
    <cfRule type="cellIs" dxfId="880" priority="486" stopIfTrue="1" operator="equal">
      <formula>"yellow"</formula>
    </cfRule>
  </conditionalFormatting>
  <conditionalFormatting sqref="E269">
    <cfRule type="cellIs" dxfId="879" priority="478" stopIfTrue="1" operator="equal">
      <formula>"green"</formula>
    </cfRule>
    <cfRule type="cellIs" dxfId="878" priority="479" stopIfTrue="1" operator="equal">
      <formula>"red"</formula>
    </cfRule>
    <cfRule type="cellIs" dxfId="877" priority="480" stopIfTrue="1" operator="equal">
      <formula>"yellow"</formula>
    </cfRule>
  </conditionalFormatting>
  <conditionalFormatting sqref="E298:F298">
    <cfRule type="cellIs" dxfId="876" priority="472" stopIfTrue="1" operator="equal">
      <formula>"green"</formula>
    </cfRule>
    <cfRule type="cellIs" dxfId="875" priority="473" stopIfTrue="1" operator="equal">
      <formula>"red"</formula>
    </cfRule>
    <cfRule type="cellIs" dxfId="874" priority="474" stopIfTrue="1" operator="equal">
      <formula>"yellow"</formula>
    </cfRule>
  </conditionalFormatting>
  <conditionalFormatting sqref="E244">
    <cfRule type="cellIs" dxfId="873" priority="463" stopIfTrue="1" operator="equal">
      <formula>"green"</formula>
    </cfRule>
    <cfRule type="cellIs" dxfId="872" priority="464" stopIfTrue="1" operator="equal">
      <formula>"red"</formula>
    </cfRule>
    <cfRule type="cellIs" dxfId="871" priority="465" stopIfTrue="1" operator="equal">
      <formula>"yellow"</formula>
    </cfRule>
  </conditionalFormatting>
  <conditionalFormatting sqref="E235">
    <cfRule type="cellIs" dxfId="870" priority="460" stopIfTrue="1" operator="equal">
      <formula>"green"</formula>
    </cfRule>
    <cfRule type="cellIs" dxfId="869" priority="461" stopIfTrue="1" operator="equal">
      <formula>"red"</formula>
    </cfRule>
    <cfRule type="cellIs" dxfId="868" priority="462" stopIfTrue="1" operator="equal">
      <formula>"yellow"</formula>
    </cfRule>
  </conditionalFormatting>
  <conditionalFormatting sqref="E293">
    <cfRule type="cellIs" dxfId="867" priority="457" stopIfTrue="1" operator="equal">
      <formula>"green"</formula>
    </cfRule>
    <cfRule type="cellIs" dxfId="866" priority="458" stopIfTrue="1" operator="equal">
      <formula>"red"</formula>
    </cfRule>
    <cfRule type="cellIs" dxfId="865" priority="459" stopIfTrue="1" operator="equal">
      <formula>"yellow"</formula>
    </cfRule>
  </conditionalFormatting>
  <conditionalFormatting sqref="F295">
    <cfRule type="cellIs" dxfId="864" priority="454" stopIfTrue="1" operator="equal">
      <formula>"green"</formula>
    </cfRule>
    <cfRule type="cellIs" dxfId="863" priority="455" stopIfTrue="1" operator="equal">
      <formula>"red"</formula>
    </cfRule>
    <cfRule type="cellIs" dxfId="862" priority="456" stopIfTrue="1" operator="equal">
      <formula>"yellow"</formula>
    </cfRule>
  </conditionalFormatting>
  <conditionalFormatting sqref="E303">
    <cfRule type="cellIs" dxfId="861" priority="451" stopIfTrue="1" operator="equal">
      <formula>"green"</formula>
    </cfRule>
    <cfRule type="cellIs" dxfId="860" priority="452" stopIfTrue="1" operator="equal">
      <formula>"red"</formula>
    </cfRule>
    <cfRule type="cellIs" dxfId="859" priority="453" stopIfTrue="1" operator="equal">
      <formula>"yellow"</formula>
    </cfRule>
  </conditionalFormatting>
  <conditionalFormatting sqref="E310">
    <cfRule type="cellIs" dxfId="858" priority="448" stopIfTrue="1" operator="equal">
      <formula>"green"</formula>
    </cfRule>
    <cfRule type="cellIs" dxfId="857" priority="449" stopIfTrue="1" operator="equal">
      <formula>"red"</formula>
    </cfRule>
    <cfRule type="cellIs" dxfId="856" priority="450" stopIfTrue="1" operator="equal">
      <formula>"yellow"</formula>
    </cfRule>
  </conditionalFormatting>
  <conditionalFormatting sqref="E317">
    <cfRule type="cellIs" dxfId="855" priority="445" stopIfTrue="1" operator="equal">
      <formula>"green"</formula>
    </cfRule>
    <cfRule type="cellIs" dxfId="854" priority="446" stopIfTrue="1" operator="equal">
      <formula>"red"</formula>
    </cfRule>
    <cfRule type="cellIs" dxfId="853" priority="447" stopIfTrue="1" operator="equal">
      <formula>"yellow"</formula>
    </cfRule>
  </conditionalFormatting>
  <conditionalFormatting sqref="E384:F384">
    <cfRule type="cellIs" dxfId="852" priority="439" stopIfTrue="1" operator="equal">
      <formula>"green"</formula>
    </cfRule>
    <cfRule type="cellIs" dxfId="851" priority="440" stopIfTrue="1" operator="equal">
      <formula>"red"</formula>
    </cfRule>
    <cfRule type="cellIs" dxfId="850" priority="441" stopIfTrue="1" operator="equal">
      <formula>"yellow"</formula>
    </cfRule>
  </conditionalFormatting>
  <conditionalFormatting sqref="E186">
    <cfRule type="cellIs" dxfId="849" priority="436" stopIfTrue="1" operator="equal">
      <formula>"green"</formula>
    </cfRule>
    <cfRule type="cellIs" dxfId="848" priority="437" stopIfTrue="1" operator="equal">
      <formula>"red"</formula>
    </cfRule>
    <cfRule type="cellIs" dxfId="847" priority="438" stopIfTrue="1" operator="equal">
      <formula>"yellow"</formula>
    </cfRule>
  </conditionalFormatting>
  <conditionalFormatting sqref="E202">
    <cfRule type="cellIs" dxfId="846" priority="433" stopIfTrue="1" operator="equal">
      <formula>"green"</formula>
    </cfRule>
    <cfRule type="cellIs" dxfId="845" priority="434" stopIfTrue="1" operator="equal">
      <formula>"red"</formula>
    </cfRule>
    <cfRule type="cellIs" dxfId="844" priority="435" stopIfTrue="1" operator="equal">
      <formula>"yellow"</formula>
    </cfRule>
  </conditionalFormatting>
  <conditionalFormatting sqref="C178">
    <cfRule type="cellIs" dxfId="843" priority="424" stopIfTrue="1" operator="equal">
      <formula>"green"</formula>
    </cfRule>
    <cfRule type="cellIs" dxfId="842" priority="425" stopIfTrue="1" operator="equal">
      <formula>"red"</formula>
    </cfRule>
    <cfRule type="cellIs" dxfId="841" priority="426" stopIfTrue="1" operator="equal">
      <formula>"yellow"</formula>
    </cfRule>
  </conditionalFormatting>
  <conditionalFormatting sqref="E178">
    <cfRule type="cellIs" dxfId="840" priority="421" stopIfTrue="1" operator="equal">
      <formula>"green"</formula>
    </cfRule>
    <cfRule type="cellIs" dxfId="839" priority="422" stopIfTrue="1" operator="equal">
      <formula>"red"</formula>
    </cfRule>
    <cfRule type="cellIs" dxfId="838" priority="423" stopIfTrue="1" operator="equal">
      <formula>"yellow"</formula>
    </cfRule>
  </conditionalFormatting>
  <conditionalFormatting sqref="C272:C281">
    <cfRule type="cellIs" dxfId="837" priority="418" stopIfTrue="1" operator="equal">
      <formula>"green"</formula>
    </cfRule>
    <cfRule type="cellIs" dxfId="836" priority="419" stopIfTrue="1" operator="equal">
      <formula>"red"</formula>
    </cfRule>
    <cfRule type="cellIs" dxfId="835" priority="420" stopIfTrue="1" operator="equal">
      <formula>"yellow"</formula>
    </cfRule>
  </conditionalFormatting>
  <conditionalFormatting sqref="C283:C285">
    <cfRule type="cellIs" dxfId="834" priority="415" stopIfTrue="1" operator="equal">
      <formula>"green"</formula>
    </cfRule>
    <cfRule type="cellIs" dxfId="833" priority="416" stopIfTrue="1" operator="equal">
      <formula>"red"</formula>
    </cfRule>
    <cfRule type="cellIs" dxfId="832" priority="417" stopIfTrue="1" operator="equal">
      <formula>"yellow"</formula>
    </cfRule>
  </conditionalFormatting>
  <conditionalFormatting sqref="C287:C290">
    <cfRule type="cellIs" dxfId="831" priority="412" stopIfTrue="1" operator="equal">
      <formula>"green"</formula>
    </cfRule>
    <cfRule type="cellIs" dxfId="830" priority="413" stopIfTrue="1" operator="equal">
      <formula>"red"</formula>
    </cfRule>
    <cfRule type="cellIs" dxfId="829" priority="414" stopIfTrue="1" operator="equal">
      <formula>"yellow"</formula>
    </cfRule>
  </conditionalFormatting>
  <conditionalFormatting sqref="C292:C294">
    <cfRule type="cellIs" dxfId="828" priority="409" stopIfTrue="1" operator="equal">
      <formula>"green"</formula>
    </cfRule>
    <cfRule type="cellIs" dxfId="827" priority="410" stopIfTrue="1" operator="equal">
      <formula>"red"</formula>
    </cfRule>
    <cfRule type="cellIs" dxfId="826" priority="411" stopIfTrue="1" operator="equal">
      <formula>"yellow"</formula>
    </cfRule>
  </conditionalFormatting>
  <conditionalFormatting sqref="C245:C266">
    <cfRule type="cellIs" dxfId="825" priority="406" stopIfTrue="1" operator="equal">
      <formula>"green"</formula>
    </cfRule>
    <cfRule type="cellIs" dxfId="824" priority="407" stopIfTrue="1" operator="equal">
      <formula>"red"</formula>
    </cfRule>
    <cfRule type="cellIs" dxfId="823" priority="408" stopIfTrue="1" operator="equal">
      <formula>"yellow"</formula>
    </cfRule>
  </conditionalFormatting>
  <conditionalFormatting sqref="C121:C123 C125:C135">
    <cfRule type="cellIs" dxfId="822" priority="403" stopIfTrue="1" operator="equal">
      <formula>"green"</formula>
    </cfRule>
    <cfRule type="cellIs" dxfId="821" priority="404" stopIfTrue="1" operator="equal">
      <formula>"red"</formula>
    </cfRule>
    <cfRule type="cellIs" dxfId="820" priority="405" stopIfTrue="1" operator="equal">
      <formula>"yellow"</formula>
    </cfRule>
  </conditionalFormatting>
  <conditionalFormatting sqref="C143:C155">
    <cfRule type="cellIs" dxfId="819" priority="397" stopIfTrue="1" operator="equal">
      <formula>"green"</formula>
    </cfRule>
    <cfRule type="cellIs" dxfId="818" priority="398" stopIfTrue="1" operator="equal">
      <formula>"red"</formula>
    </cfRule>
    <cfRule type="cellIs" dxfId="817" priority="399" stopIfTrue="1" operator="equal">
      <formula>"yellow"</formula>
    </cfRule>
  </conditionalFormatting>
  <conditionalFormatting sqref="C344">
    <cfRule type="cellIs" dxfId="816" priority="394" stopIfTrue="1" operator="equal">
      <formula>"green"</formula>
    </cfRule>
    <cfRule type="cellIs" dxfId="815" priority="395" stopIfTrue="1" operator="equal">
      <formula>"red"</formula>
    </cfRule>
    <cfRule type="cellIs" dxfId="814" priority="396" stopIfTrue="1" operator="equal">
      <formula>"yellow"</formula>
    </cfRule>
  </conditionalFormatting>
  <conditionalFormatting sqref="C346:C347">
    <cfRule type="cellIs" dxfId="813" priority="388" stopIfTrue="1" operator="equal">
      <formula>"green"</formula>
    </cfRule>
    <cfRule type="cellIs" dxfId="812" priority="389" stopIfTrue="1" operator="equal">
      <formula>"red"</formula>
    </cfRule>
    <cfRule type="cellIs" dxfId="811" priority="390" stopIfTrue="1" operator="equal">
      <formula>"yellow"</formula>
    </cfRule>
  </conditionalFormatting>
  <conditionalFormatting sqref="C349">
    <cfRule type="cellIs" dxfId="810" priority="385" stopIfTrue="1" operator="equal">
      <formula>"green"</formula>
    </cfRule>
    <cfRule type="cellIs" dxfId="809" priority="386" stopIfTrue="1" operator="equal">
      <formula>"red"</formula>
    </cfRule>
    <cfRule type="cellIs" dxfId="808" priority="387" stopIfTrue="1" operator="equal">
      <formula>"yellow"</formula>
    </cfRule>
  </conditionalFormatting>
  <conditionalFormatting sqref="A137:B138">
    <cfRule type="cellIs" dxfId="807" priority="382" stopIfTrue="1" operator="equal">
      <formula>"green"</formula>
    </cfRule>
    <cfRule type="cellIs" dxfId="806" priority="383" stopIfTrue="1" operator="equal">
      <formula>"red"</formula>
    </cfRule>
    <cfRule type="cellIs" dxfId="805" priority="384" stopIfTrue="1" operator="equal">
      <formula>"yellow"</formula>
    </cfRule>
  </conditionalFormatting>
  <conditionalFormatting sqref="C137:C138">
    <cfRule type="cellIs" dxfId="804" priority="376" stopIfTrue="1" operator="equal">
      <formula>"green"</formula>
    </cfRule>
    <cfRule type="cellIs" dxfId="803" priority="377" stopIfTrue="1" operator="equal">
      <formula>"red"</formula>
    </cfRule>
    <cfRule type="cellIs" dxfId="802" priority="378" stopIfTrue="1" operator="equal">
      <formula>"yellow"</formula>
    </cfRule>
  </conditionalFormatting>
  <conditionalFormatting sqref="A139:B141">
    <cfRule type="cellIs" dxfId="801" priority="373" stopIfTrue="1" operator="equal">
      <formula>"green"</formula>
    </cfRule>
    <cfRule type="cellIs" dxfId="800" priority="374" stopIfTrue="1" operator="equal">
      <formula>"red"</formula>
    </cfRule>
    <cfRule type="cellIs" dxfId="799" priority="375" stopIfTrue="1" operator="equal">
      <formula>"yellow"</formula>
    </cfRule>
  </conditionalFormatting>
  <conditionalFormatting sqref="C139:C141">
    <cfRule type="cellIs" dxfId="798" priority="367" stopIfTrue="1" operator="equal">
      <formula>"green"</formula>
    </cfRule>
    <cfRule type="cellIs" dxfId="797" priority="368" stopIfTrue="1" operator="equal">
      <formula>"red"</formula>
    </cfRule>
    <cfRule type="cellIs" dxfId="796" priority="369" stopIfTrue="1" operator="equal">
      <formula>"yellow"</formula>
    </cfRule>
  </conditionalFormatting>
  <conditionalFormatting sqref="C157:C159">
    <cfRule type="cellIs" dxfId="795" priority="364" stopIfTrue="1" operator="equal">
      <formula>"green"</formula>
    </cfRule>
    <cfRule type="cellIs" dxfId="794" priority="365" stopIfTrue="1" operator="equal">
      <formula>"red"</formula>
    </cfRule>
    <cfRule type="cellIs" dxfId="793" priority="366" stopIfTrue="1" operator="equal">
      <formula>"yellow"</formula>
    </cfRule>
  </conditionalFormatting>
  <conditionalFormatting sqref="C161">
    <cfRule type="cellIs" dxfId="792" priority="361" stopIfTrue="1" operator="equal">
      <formula>"green"</formula>
    </cfRule>
    <cfRule type="cellIs" dxfId="791" priority="362" stopIfTrue="1" operator="equal">
      <formula>"red"</formula>
    </cfRule>
    <cfRule type="cellIs" dxfId="790" priority="363" stopIfTrue="1" operator="equal">
      <formula>"yellow"</formula>
    </cfRule>
  </conditionalFormatting>
  <conditionalFormatting sqref="C163:C164">
    <cfRule type="cellIs" dxfId="789" priority="358" stopIfTrue="1" operator="equal">
      <formula>"green"</formula>
    </cfRule>
    <cfRule type="cellIs" dxfId="788" priority="359" stopIfTrue="1" operator="equal">
      <formula>"red"</formula>
    </cfRule>
    <cfRule type="cellIs" dxfId="787" priority="360" stopIfTrue="1" operator="equal">
      <formula>"yellow"</formula>
    </cfRule>
  </conditionalFormatting>
  <conditionalFormatting sqref="C297">
    <cfRule type="cellIs" dxfId="786" priority="355" stopIfTrue="1" operator="equal">
      <formula>"green"</formula>
    </cfRule>
    <cfRule type="cellIs" dxfId="785" priority="356" stopIfTrue="1" operator="equal">
      <formula>"red"</formula>
    </cfRule>
    <cfRule type="cellIs" dxfId="784" priority="357" stopIfTrue="1" operator="equal">
      <formula>"yellow"</formula>
    </cfRule>
  </conditionalFormatting>
  <conditionalFormatting sqref="D186">
    <cfRule type="cellIs" dxfId="783" priority="352" stopIfTrue="1" operator="equal">
      <formula>"green"</formula>
    </cfRule>
    <cfRule type="cellIs" dxfId="782" priority="353" stopIfTrue="1" operator="equal">
      <formula>"red"</formula>
    </cfRule>
    <cfRule type="cellIs" dxfId="781" priority="354" stopIfTrue="1" operator="equal">
      <formula>"yellow"</formula>
    </cfRule>
  </conditionalFormatting>
  <conditionalFormatting sqref="D202">
    <cfRule type="cellIs" dxfId="780" priority="346" stopIfTrue="1" operator="equal">
      <formula>"green"</formula>
    </cfRule>
    <cfRule type="cellIs" dxfId="779" priority="347" stopIfTrue="1" operator="equal">
      <formula>"red"</formula>
    </cfRule>
    <cfRule type="cellIs" dxfId="778" priority="348" stopIfTrue="1" operator="equal">
      <formula>"yellow"</formula>
    </cfRule>
  </conditionalFormatting>
  <conditionalFormatting sqref="D223">
    <cfRule type="cellIs" dxfId="777" priority="343" stopIfTrue="1" operator="equal">
      <formula>"green"</formula>
    </cfRule>
    <cfRule type="cellIs" dxfId="776" priority="344" stopIfTrue="1" operator="equal">
      <formula>"red"</formula>
    </cfRule>
    <cfRule type="cellIs" dxfId="775" priority="345" stopIfTrue="1" operator="equal">
      <formula>"yellow"</formula>
    </cfRule>
  </conditionalFormatting>
  <conditionalFormatting sqref="D235">
    <cfRule type="cellIs" dxfId="774" priority="340" stopIfTrue="1" operator="equal">
      <formula>"green"</formula>
    </cfRule>
    <cfRule type="cellIs" dxfId="773" priority="341" stopIfTrue="1" operator="equal">
      <formula>"red"</formula>
    </cfRule>
    <cfRule type="cellIs" dxfId="772" priority="342" stopIfTrue="1" operator="equal">
      <formula>"yellow"</formula>
    </cfRule>
  </conditionalFormatting>
  <conditionalFormatting sqref="D244">
    <cfRule type="cellIs" dxfId="771" priority="337" stopIfTrue="1" operator="equal">
      <formula>"green"</formula>
    </cfRule>
    <cfRule type="cellIs" dxfId="770" priority="338" stopIfTrue="1" operator="equal">
      <formula>"red"</formula>
    </cfRule>
    <cfRule type="cellIs" dxfId="769" priority="339" stopIfTrue="1" operator="equal">
      <formula>"yellow"</formula>
    </cfRule>
  </conditionalFormatting>
  <conditionalFormatting sqref="C365:C374">
    <cfRule type="cellIs" dxfId="768" priority="328" stopIfTrue="1" operator="equal">
      <formula>"green"</formula>
    </cfRule>
    <cfRule type="cellIs" dxfId="767" priority="329" stopIfTrue="1" operator="equal">
      <formula>"red"</formula>
    </cfRule>
    <cfRule type="cellIs" dxfId="766" priority="330" stopIfTrue="1" operator="equal">
      <formula>"yellow"</formula>
    </cfRule>
  </conditionalFormatting>
  <conditionalFormatting sqref="F137:F141">
    <cfRule type="cellIs" dxfId="765" priority="298" stopIfTrue="1" operator="equal">
      <formula>"green"</formula>
    </cfRule>
    <cfRule type="cellIs" dxfId="764" priority="299" stopIfTrue="1" operator="equal">
      <formula>"red"</formula>
    </cfRule>
    <cfRule type="cellIs" dxfId="763" priority="300" stopIfTrue="1" operator="equal">
      <formula>"yellow"</formula>
    </cfRule>
  </conditionalFormatting>
  <conditionalFormatting sqref="F157 F159">
    <cfRule type="cellIs" dxfId="762" priority="292" stopIfTrue="1" operator="equal">
      <formula>"green"</formula>
    </cfRule>
    <cfRule type="cellIs" dxfId="761" priority="293" stopIfTrue="1" operator="equal">
      <formula>"red"</formula>
    </cfRule>
    <cfRule type="cellIs" dxfId="760" priority="294" stopIfTrue="1" operator="equal">
      <formula>"yellow"</formula>
    </cfRule>
  </conditionalFormatting>
  <conditionalFormatting sqref="F143:F144 F147:F151 F153:F154">
    <cfRule type="cellIs" dxfId="759" priority="295" stopIfTrue="1" operator="equal">
      <formula>"green"</formula>
    </cfRule>
    <cfRule type="cellIs" dxfId="758" priority="296" stopIfTrue="1" operator="equal">
      <formula>"red"</formula>
    </cfRule>
    <cfRule type="cellIs" dxfId="757" priority="297" stopIfTrue="1" operator="equal">
      <formula>"yellow"</formula>
    </cfRule>
  </conditionalFormatting>
  <conditionalFormatting sqref="F181">
    <cfRule type="cellIs" dxfId="756" priority="277" stopIfTrue="1" operator="equal">
      <formula>"green"</formula>
    </cfRule>
    <cfRule type="cellIs" dxfId="755" priority="278" stopIfTrue="1" operator="equal">
      <formula>"red"</formula>
    </cfRule>
    <cfRule type="cellIs" dxfId="754" priority="279" stopIfTrue="1" operator="equal">
      <formula>"yellow"</formula>
    </cfRule>
  </conditionalFormatting>
  <conditionalFormatting sqref="F174">
    <cfRule type="cellIs" dxfId="753" priority="283" stopIfTrue="1" operator="equal">
      <formula>"green"</formula>
    </cfRule>
    <cfRule type="cellIs" dxfId="752" priority="284" stopIfTrue="1" operator="equal">
      <formula>"red"</formula>
    </cfRule>
    <cfRule type="cellIs" dxfId="751" priority="285" stopIfTrue="1" operator="equal">
      <formula>"yellow"</formula>
    </cfRule>
  </conditionalFormatting>
  <conditionalFormatting sqref="F180">
    <cfRule type="cellIs" dxfId="750" priority="280" stopIfTrue="1" operator="equal">
      <formula>"green"</formula>
    </cfRule>
    <cfRule type="cellIs" dxfId="749" priority="281" stopIfTrue="1" operator="equal">
      <formula>"red"</formula>
    </cfRule>
    <cfRule type="cellIs" dxfId="748" priority="282" stopIfTrue="1" operator="equal">
      <formula>"yellow"</formula>
    </cfRule>
  </conditionalFormatting>
  <conditionalFormatting sqref="F264">
    <cfRule type="cellIs" dxfId="747" priority="274" stopIfTrue="1" operator="equal">
      <formula>"green"</formula>
    </cfRule>
    <cfRule type="cellIs" dxfId="746" priority="275" stopIfTrue="1" operator="equal">
      <formula>"red"</formula>
    </cfRule>
    <cfRule type="cellIs" dxfId="745" priority="276" stopIfTrue="1" operator="equal">
      <formula>"yellow"</formula>
    </cfRule>
  </conditionalFormatting>
  <conditionalFormatting sqref="F270">
    <cfRule type="cellIs" dxfId="744" priority="268" stopIfTrue="1" operator="equal">
      <formula>"green"</formula>
    </cfRule>
    <cfRule type="cellIs" dxfId="743" priority="269" stopIfTrue="1" operator="equal">
      <formula>"red"</formula>
    </cfRule>
    <cfRule type="cellIs" dxfId="742" priority="270" stopIfTrue="1" operator="equal">
      <formula>"yellow"</formula>
    </cfRule>
  </conditionalFormatting>
  <conditionalFormatting sqref="F272">
    <cfRule type="cellIs" dxfId="741" priority="265" stopIfTrue="1" operator="equal">
      <formula>"green"</formula>
    </cfRule>
    <cfRule type="cellIs" dxfId="740" priority="266" stopIfTrue="1" operator="equal">
      <formula>"red"</formula>
    </cfRule>
    <cfRule type="cellIs" dxfId="739" priority="267" stopIfTrue="1" operator="equal">
      <formula>"yellow"</formula>
    </cfRule>
  </conditionalFormatting>
  <conditionalFormatting sqref="F273">
    <cfRule type="cellIs" dxfId="738" priority="262" stopIfTrue="1" operator="equal">
      <formula>"green"</formula>
    </cfRule>
    <cfRule type="cellIs" dxfId="737" priority="263" stopIfTrue="1" operator="equal">
      <formula>"red"</formula>
    </cfRule>
    <cfRule type="cellIs" dxfId="736" priority="264" stopIfTrue="1" operator="equal">
      <formula>"yellow"</formula>
    </cfRule>
  </conditionalFormatting>
  <conditionalFormatting sqref="F274">
    <cfRule type="cellIs" dxfId="735" priority="259" stopIfTrue="1" operator="equal">
      <formula>"green"</formula>
    </cfRule>
    <cfRule type="cellIs" dxfId="734" priority="260" stopIfTrue="1" operator="equal">
      <formula>"red"</formula>
    </cfRule>
    <cfRule type="cellIs" dxfId="733" priority="261" stopIfTrue="1" operator="equal">
      <formula>"yellow"</formula>
    </cfRule>
  </conditionalFormatting>
  <conditionalFormatting sqref="F275">
    <cfRule type="cellIs" dxfId="732" priority="256" stopIfTrue="1" operator="equal">
      <formula>"green"</formula>
    </cfRule>
    <cfRule type="cellIs" dxfId="731" priority="257" stopIfTrue="1" operator="equal">
      <formula>"red"</formula>
    </cfRule>
    <cfRule type="cellIs" dxfId="730" priority="258" stopIfTrue="1" operator="equal">
      <formula>"yellow"</formula>
    </cfRule>
  </conditionalFormatting>
  <conditionalFormatting sqref="F277:F281">
    <cfRule type="cellIs" dxfId="729" priority="253" stopIfTrue="1" operator="equal">
      <formula>"green"</formula>
    </cfRule>
    <cfRule type="cellIs" dxfId="728" priority="254" stopIfTrue="1" operator="equal">
      <formula>"red"</formula>
    </cfRule>
    <cfRule type="cellIs" dxfId="727" priority="255" stopIfTrue="1" operator="equal">
      <formula>"yellow"</formula>
    </cfRule>
  </conditionalFormatting>
  <conditionalFormatting sqref="F276">
    <cfRule type="cellIs" dxfId="726" priority="250" stopIfTrue="1" operator="equal">
      <formula>"green"</formula>
    </cfRule>
    <cfRule type="cellIs" dxfId="725" priority="251" stopIfTrue="1" operator="equal">
      <formula>"red"</formula>
    </cfRule>
    <cfRule type="cellIs" dxfId="724" priority="252" stopIfTrue="1" operator="equal">
      <formula>"yellow"</formula>
    </cfRule>
  </conditionalFormatting>
  <conditionalFormatting sqref="F283:F285">
    <cfRule type="cellIs" dxfId="723" priority="247" stopIfTrue="1" operator="equal">
      <formula>"green"</formula>
    </cfRule>
    <cfRule type="cellIs" dxfId="722" priority="248" stopIfTrue="1" operator="equal">
      <formula>"red"</formula>
    </cfRule>
    <cfRule type="cellIs" dxfId="721" priority="249" stopIfTrue="1" operator="equal">
      <formula>"yellow"</formula>
    </cfRule>
  </conditionalFormatting>
  <conditionalFormatting sqref="F288:F289">
    <cfRule type="cellIs" dxfId="720" priority="241" stopIfTrue="1" operator="equal">
      <formula>"green"</formula>
    </cfRule>
    <cfRule type="cellIs" dxfId="719" priority="242" stopIfTrue="1" operator="equal">
      <formula>"red"</formula>
    </cfRule>
    <cfRule type="cellIs" dxfId="718" priority="243" stopIfTrue="1" operator="equal">
      <formula>"yellow"</formula>
    </cfRule>
  </conditionalFormatting>
  <conditionalFormatting sqref="F292">
    <cfRule type="cellIs" dxfId="717" priority="238" stopIfTrue="1" operator="equal">
      <formula>"green"</formula>
    </cfRule>
    <cfRule type="cellIs" dxfId="716" priority="239" stopIfTrue="1" operator="equal">
      <formula>"red"</formula>
    </cfRule>
    <cfRule type="cellIs" dxfId="715" priority="240" stopIfTrue="1" operator="equal">
      <formula>"yellow"</formula>
    </cfRule>
  </conditionalFormatting>
  <conditionalFormatting sqref="F297">
    <cfRule type="cellIs" dxfId="714" priority="229" stopIfTrue="1" operator="equal">
      <formula>"green"</formula>
    </cfRule>
    <cfRule type="cellIs" dxfId="713" priority="230" stopIfTrue="1" operator="equal">
      <formula>"red"</formula>
    </cfRule>
    <cfRule type="cellIs" dxfId="712" priority="231" stopIfTrue="1" operator="equal">
      <formula>"yellow"</formula>
    </cfRule>
  </conditionalFormatting>
  <conditionalFormatting sqref="F299 F302:F303 F310 F317">
    <cfRule type="cellIs" dxfId="711" priority="226" stopIfTrue="1" operator="equal">
      <formula>"green"</formula>
    </cfRule>
    <cfRule type="cellIs" dxfId="710" priority="227" stopIfTrue="1" operator="equal">
      <formula>"red"</formula>
    </cfRule>
    <cfRule type="cellIs" dxfId="709" priority="228" stopIfTrue="1" operator="equal">
      <formula>"yellow"</formula>
    </cfRule>
  </conditionalFormatting>
  <conditionalFormatting sqref="F340:F342 F344">
    <cfRule type="cellIs" dxfId="708" priority="223" stopIfTrue="1" operator="equal">
      <formula>"green"</formula>
    </cfRule>
    <cfRule type="cellIs" dxfId="707" priority="224" stopIfTrue="1" operator="equal">
      <formula>"red"</formula>
    </cfRule>
    <cfRule type="cellIs" dxfId="706" priority="225" stopIfTrue="1" operator="equal">
      <formula>"yellow"</formula>
    </cfRule>
  </conditionalFormatting>
  <conditionalFormatting sqref="F346:F347">
    <cfRule type="cellIs" dxfId="705" priority="220" stopIfTrue="1" operator="equal">
      <formula>"green"</formula>
    </cfRule>
    <cfRule type="cellIs" dxfId="704" priority="221" stopIfTrue="1" operator="equal">
      <formula>"red"</formula>
    </cfRule>
    <cfRule type="cellIs" dxfId="703" priority="222" stopIfTrue="1" operator="equal">
      <formula>"yellow"</formula>
    </cfRule>
  </conditionalFormatting>
  <conditionalFormatting sqref="F349">
    <cfRule type="cellIs" dxfId="702" priority="217" stopIfTrue="1" operator="equal">
      <formula>"green"</formula>
    </cfRule>
    <cfRule type="cellIs" dxfId="701" priority="218" stopIfTrue="1" operator="equal">
      <formula>"red"</formula>
    </cfRule>
    <cfRule type="cellIs" dxfId="700" priority="219" stopIfTrue="1" operator="equal">
      <formula>"yellow"</formula>
    </cfRule>
  </conditionalFormatting>
  <conditionalFormatting sqref="F362:F364 F366:F374">
    <cfRule type="cellIs" dxfId="699" priority="214" stopIfTrue="1" operator="equal">
      <formula>"green"</formula>
    </cfRule>
    <cfRule type="cellIs" dxfId="698" priority="215" stopIfTrue="1" operator="equal">
      <formula>"red"</formula>
    </cfRule>
    <cfRule type="cellIs" dxfId="697" priority="216" stopIfTrue="1" operator="equal">
      <formula>"yellow"</formula>
    </cfRule>
  </conditionalFormatting>
  <conditionalFormatting sqref="F379:F380">
    <cfRule type="cellIs" dxfId="696" priority="211" stopIfTrue="1" operator="equal">
      <formula>"green"</formula>
    </cfRule>
    <cfRule type="cellIs" dxfId="695" priority="212" stopIfTrue="1" operator="equal">
      <formula>"red"</formula>
    </cfRule>
    <cfRule type="cellIs" dxfId="694" priority="213" stopIfTrue="1" operator="equal">
      <formula>"yellow"</formula>
    </cfRule>
  </conditionalFormatting>
  <conditionalFormatting sqref="F378">
    <cfRule type="cellIs" dxfId="693" priority="208" stopIfTrue="1" operator="equal">
      <formula>"green"</formula>
    </cfRule>
    <cfRule type="cellIs" dxfId="692" priority="209" stopIfTrue="1" operator="equal">
      <formula>"red"</formula>
    </cfRule>
    <cfRule type="cellIs" dxfId="691" priority="210" stopIfTrue="1" operator="equal">
      <formula>"yellow"</formula>
    </cfRule>
  </conditionalFormatting>
  <conditionalFormatting sqref="F386">
    <cfRule type="cellIs" dxfId="690" priority="205" stopIfTrue="1" operator="equal">
      <formula>"green"</formula>
    </cfRule>
    <cfRule type="cellIs" dxfId="689" priority="206" stopIfTrue="1" operator="equal">
      <formula>"red"</formula>
    </cfRule>
    <cfRule type="cellIs" dxfId="688" priority="207" stopIfTrue="1" operator="equal">
      <formula>"yellow"</formula>
    </cfRule>
  </conditionalFormatting>
  <conditionalFormatting sqref="F387:F388">
    <cfRule type="cellIs" dxfId="687" priority="202" stopIfTrue="1" operator="equal">
      <formula>"green"</formula>
    </cfRule>
    <cfRule type="cellIs" dxfId="686" priority="203" stopIfTrue="1" operator="equal">
      <formula>"red"</formula>
    </cfRule>
    <cfRule type="cellIs" dxfId="685" priority="204" stopIfTrue="1" operator="equal">
      <formula>"yellow"</formula>
    </cfRule>
  </conditionalFormatting>
  <conditionalFormatting sqref="F390">
    <cfRule type="cellIs" dxfId="684" priority="199" stopIfTrue="1" operator="equal">
      <formula>"green"</formula>
    </cfRule>
    <cfRule type="cellIs" dxfId="683" priority="200" stopIfTrue="1" operator="equal">
      <formula>"red"</formula>
    </cfRule>
    <cfRule type="cellIs" dxfId="682" priority="201" stopIfTrue="1" operator="equal">
      <formula>"yellow"</formula>
    </cfRule>
  </conditionalFormatting>
  <conditionalFormatting sqref="F391">
    <cfRule type="cellIs" dxfId="681" priority="196" stopIfTrue="1" operator="equal">
      <formula>"green"</formula>
    </cfRule>
    <cfRule type="cellIs" dxfId="680" priority="197" stopIfTrue="1" operator="equal">
      <formula>"red"</formula>
    </cfRule>
    <cfRule type="cellIs" dxfId="679" priority="198" stopIfTrue="1" operator="equal">
      <formula>"yellow"</formula>
    </cfRule>
  </conditionalFormatting>
  <conditionalFormatting sqref="F392">
    <cfRule type="cellIs" dxfId="678" priority="193" stopIfTrue="1" operator="equal">
      <formula>"green"</formula>
    </cfRule>
    <cfRule type="cellIs" dxfId="677" priority="194" stopIfTrue="1" operator="equal">
      <formula>"red"</formula>
    </cfRule>
    <cfRule type="cellIs" dxfId="676" priority="195" stopIfTrue="1" operator="equal">
      <formula>"yellow"</formula>
    </cfRule>
  </conditionalFormatting>
  <conditionalFormatting sqref="F393">
    <cfRule type="cellIs" dxfId="675" priority="190" stopIfTrue="1" operator="equal">
      <formula>"green"</formula>
    </cfRule>
    <cfRule type="cellIs" dxfId="674" priority="191" stopIfTrue="1" operator="equal">
      <formula>"red"</formula>
    </cfRule>
    <cfRule type="cellIs" dxfId="673" priority="192" stopIfTrue="1" operator="equal">
      <formula>"yellow"</formula>
    </cfRule>
  </conditionalFormatting>
  <conditionalFormatting sqref="F394">
    <cfRule type="cellIs" dxfId="672" priority="187" stopIfTrue="1" operator="equal">
      <formula>"green"</formula>
    </cfRule>
    <cfRule type="cellIs" dxfId="671" priority="188" stopIfTrue="1" operator="equal">
      <formula>"red"</formula>
    </cfRule>
    <cfRule type="cellIs" dxfId="670" priority="189" stopIfTrue="1" operator="equal">
      <formula>"yellow"</formula>
    </cfRule>
  </conditionalFormatting>
  <conditionalFormatting sqref="F397:F400 F402:F403">
    <cfRule type="cellIs" dxfId="669" priority="184" stopIfTrue="1" operator="equal">
      <formula>"green"</formula>
    </cfRule>
    <cfRule type="cellIs" dxfId="668" priority="185" stopIfTrue="1" operator="equal">
      <formula>"red"</formula>
    </cfRule>
    <cfRule type="cellIs" dxfId="667" priority="186" stopIfTrue="1" operator="equal">
      <formula>"yellow"</formula>
    </cfRule>
  </conditionalFormatting>
  <conditionalFormatting sqref="F178">
    <cfRule type="cellIs" dxfId="666" priority="172" stopIfTrue="1" operator="equal">
      <formula>"green"</formula>
    </cfRule>
    <cfRule type="cellIs" dxfId="665" priority="173" stopIfTrue="1" operator="equal">
      <formula>"red"</formula>
    </cfRule>
    <cfRule type="cellIs" dxfId="664" priority="174" stopIfTrue="1" operator="equal">
      <formula>"yellow"</formula>
    </cfRule>
  </conditionalFormatting>
  <conditionalFormatting sqref="F179">
    <cfRule type="cellIs" dxfId="663" priority="100" stopIfTrue="1" operator="equal">
      <formula>"green"</formula>
    </cfRule>
    <cfRule type="cellIs" dxfId="662" priority="101" stopIfTrue="1" operator="equal">
      <formula>"red"</formula>
    </cfRule>
    <cfRule type="cellIs" dxfId="661" priority="102" stopIfTrue="1" operator="equal">
      <formula>"yellow"</formula>
    </cfRule>
  </conditionalFormatting>
  <conditionalFormatting sqref="B167">
    <cfRule type="cellIs" dxfId="660" priority="55" stopIfTrue="1" operator="equal">
      <formula>"green"</formula>
    </cfRule>
    <cfRule type="cellIs" dxfId="659" priority="56" stopIfTrue="1" operator="equal">
      <formula>"red"</formula>
    </cfRule>
    <cfRule type="cellIs" dxfId="658" priority="57" stopIfTrue="1" operator="equal">
      <formula>"yellow"</formula>
    </cfRule>
  </conditionalFormatting>
  <conditionalFormatting sqref="F163:F164">
    <cfRule type="cellIs" dxfId="657" priority="58" stopIfTrue="1" operator="equal">
      <formula>"green"</formula>
    </cfRule>
    <cfRule type="cellIs" dxfId="656" priority="59" stopIfTrue="1" operator="equal">
      <formula>"red"</formula>
    </cfRule>
    <cfRule type="cellIs" dxfId="655" priority="60" stopIfTrue="1" operator="equal">
      <formula>"yellow"</formula>
    </cfRule>
  </conditionalFormatting>
  <conditionalFormatting sqref="B178">
    <cfRule type="cellIs" dxfId="654" priority="52" stopIfTrue="1" operator="equal">
      <formula>"green"</formula>
    </cfRule>
    <cfRule type="cellIs" dxfId="653" priority="53" stopIfTrue="1" operator="equal">
      <formula>"red"</formula>
    </cfRule>
    <cfRule type="cellIs" dxfId="652" priority="54" stopIfTrue="1" operator="equal">
      <formula>"yellow"</formula>
    </cfRule>
  </conditionalFormatting>
  <conditionalFormatting sqref="F186">
    <cfRule type="cellIs" dxfId="651" priority="49" stopIfTrue="1" operator="equal">
      <formula>"green"</formula>
    </cfRule>
    <cfRule type="cellIs" dxfId="650" priority="50" stopIfTrue="1" operator="equal">
      <formula>"red"</formula>
    </cfRule>
    <cfRule type="cellIs" dxfId="649" priority="51" stopIfTrue="1" operator="equal">
      <formula>"yellow"</formula>
    </cfRule>
  </conditionalFormatting>
  <conditionalFormatting sqref="F202:F244">
    <cfRule type="cellIs" dxfId="648" priority="46" stopIfTrue="1" operator="equal">
      <formula>"green"</formula>
    </cfRule>
    <cfRule type="cellIs" dxfId="647" priority="47" stopIfTrue="1" operator="equal">
      <formula>"red"</formula>
    </cfRule>
    <cfRule type="cellIs" dxfId="646" priority="48" stopIfTrue="1" operator="equal">
      <formula>"yellow"</formula>
    </cfRule>
  </conditionalFormatting>
  <conditionalFormatting sqref="F267">
    <cfRule type="cellIs" dxfId="645" priority="43" stopIfTrue="1" operator="equal">
      <formula>"green"</formula>
    </cfRule>
    <cfRule type="cellIs" dxfId="644" priority="44" stopIfTrue="1" operator="equal">
      <formula>"red"</formula>
    </cfRule>
    <cfRule type="cellIs" dxfId="643" priority="45" stopIfTrue="1" operator="equal">
      <formula>"yellow"</formula>
    </cfRule>
  </conditionalFormatting>
  <conditionalFormatting sqref="E267">
    <cfRule type="cellIs" dxfId="642" priority="40" stopIfTrue="1" operator="equal">
      <formula>"green"</formula>
    </cfRule>
    <cfRule type="cellIs" dxfId="641" priority="41" stopIfTrue="1" operator="equal">
      <formula>"red"</formula>
    </cfRule>
    <cfRule type="cellIs" dxfId="640" priority="42" stopIfTrue="1" operator="equal">
      <formula>"yellow"</formula>
    </cfRule>
  </conditionalFormatting>
  <conditionalFormatting sqref="D267">
    <cfRule type="cellIs" dxfId="639" priority="37" stopIfTrue="1" operator="equal">
      <formula>"green"</formula>
    </cfRule>
    <cfRule type="cellIs" dxfId="638" priority="38" stopIfTrue="1" operator="equal">
      <formula>"red"</formula>
    </cfRule>
    <cfRule type="cellIs" dxfId="637" priority="39" stopIfTrue="1" operator="equal">
      <formula>"yellow"</formula>
    </cfRule>
  </conditionalFormatting>
  <conditionalFormatting sqref="E270">
    <cfRule type="cellIs" dxfId="636" priority="34" stopIfTrue="1" operator="equal">
      <formula>"green"</formula>
    </cfRule>
    <cfRule type="cellIs" dxfId="635" priority="35" stopIfTrue="1" operator="equal">
      <formula>"red"</formula>
    </cfRule>
    <cfRule type="cellIs" dxfId="634" priority="36" stopIfTrue="1" operator="equal">
      <formula>"yellow"</formula>
    </cfRule>
  </conditionalFormatting>
  <conditionalFormatting sqref="E279:E281">
    <cfRule type="cellIs" dxfId="633" priority="31" stopIfTrue="1" operator="equal">
      <formula>"green"</formula>
    </cfRule>
    <cfRule type="cellIs" dxfId="632" priority="32" stopIfTrue="1" operator="equal">
      <formula>"red"</formula>
    </cfRule>
    <cfRule type="cellIs" dxfId="631" priority="33" stopIfTrue="1" operator="equal">
      <formula>"yellow"</formula>
    </cfRule>
  </conditionalFormatting>
  <conditionalFormatting sqref="E272:E278">
    <cfRule type="cellIs" dxfId="630" priority="28" stopIfTrue="1" operator="equal">
      <formula>"green"</formula>
    </cfRule>
    <cfRule type="cellIs" dxfId="629" priority="29" stopIfTrue="1" operator="equal">
      <formula>"red"</formula>
    </cfRule>
    <cfRule type="cellIs" dxfId="628" priority="30" stopIfTrue="1" operator="equal">
      <formula>"yellow"</formula>
    </cfRule>
  </conditionalFormatting>
  <conditionalFormatting sqref="E283:E285">
    <cfRule type="cellIs" dxfId="627" priority="25" stopIfTrue="1" operator="equal">
      <formula>"green"</formula>
    </cfRule>
    <cfRule type="cellIs" dxfId="626" priority="26" stopIfTrue="1" operator="equal">
      <formula>"red"</formula>
    </cfRule>
    <cfRule type="cellIs" dxfId="625" priority="27" stopIfTrue="1" operator="equal">
      <formula>"yellow"</formula>
    </cfRule>
  </conditionalFormatting>
  <conditionalFormatting sqref="B298">
    <cfRule type="cellIs" dxfId="624" priority="22" stopIfTrue="1" operator="equal">
      <formula>"green"</formula>
    </cfRule>
    <cfRule type="cellIs" dxfId="623" priority="23" stopIfTrue="1" operator="equal">
      <formula>"red"</formula>
    </cfRule>
    <cfRule type="cellIs" dxfId="622" priority="24" stopIfTrue="1" operator="equal">
      <formula>"yellow"</formula>
    </cfRule>
  </conditionalFormatting>
  <conditionalFormatting sqref="B303">
    <cfRule type="cellIs" dxfId="621" priority="19" stopIfTrue="1" operator="equal">
      <formula>"green"</formula>
    </cfRule>
    <cfRule type="cellIs" dxfId="620" priority="20" stopIfTrue="1" operator="equal">
      <formula>"red"</formula>
    </cfRule>
    <cfRule type="cellIs" dxfId="619" priority="21" stopIfTrue="1" operator="equal">
      <formula>"yellow"</formula>
    </cfRule>
  </conditionalFormatting>
  <conditionalFormatting sqref="B310">
    <cfRule type="cellIs" dxfId="618" priority="16" stopIfTrue="1" operator="equal">
      <formula>"green"</formula>
    </cfRule>
    <cfRule type="cellIs" dxfId="617" priority="17" stopIfTrue="1" operator="equal">
      <formula>"red"</formula>
    </cfRule>
    <cfRule type="cellIs" dxfId="616" priority="18" stopIfTrue="1" operator="equal">
      <formula>"yellow"</formula>
    </cfRule>
  </conditionalFormatting>
  <conditionalFormatting sqref="B317">
    <cfRule type="cellIs" dxfId="615" priority="13" stopIfTrue="1" operator="equal">
      <formula>"green"</formula>
    </cfRule>
    <cfRule type="cellIs" dxfId="614" priority="14" stopIfTrue="1" operator="equal">
      <formula>"red"</formula>
    </cfRule>
    <cfRule type="cellIs" dxfId="613" priority="15" stopIfTrue="1" operator="equal">
      <formula>"yellow"</formula>
    </cfRule>
  </conditionalFormatting>
  <conditionalFormatting sqref="B335">
    <cfRule type="cellIs" dxfId="612" priority="10" stopIfTrue="1" operator="equal">
      <formula>"green"</formula>
    </cfRule>
    <cfRule type="cellIs" dxfId="611" priority="11" stopIfTrue="1" operator="equal">
      <formula>"red"</formula>
    </cfRule>
    <cfRule type="cellIs" dxfId="610" priority="12" stopIfTrue="1" operator="equal">
      <formula>"yellow"</formula>
    </cfRule>
  </conditionalFormatting>
  <conditionalFormatting sqref="B336">
    <cfRule type="cellIs" dxfId="609" priority="7" stopIfTrue="1" operator="equal">
      <formula>"green"</formula>
    </cfRule>
    <cfRule type="cellIs" dxfId="608" priority="8" stopIfTrue="1" operator="equal">
      <formula>"red"</formula>
    </cfRule>
    <cfRule type="cellIs" dxfId="607" priority="9" stopIfTrue="1" operator="equal">
      <formula>"yellow"</formula>
    </cfRule>
  </conditionalFormatting>
  <conditionalFormatting sqref="B337">
    <cfRule type="cellIs" dxfId="606" priority="4" stopIfTrue="1" operator="equal">
      <formula>"green"</formula>
    </cfRule>
    <cfRule type="cellIs" dxfId="605" priority="5" stopIfTrue="1" operator="equal">
      <formula>"red"</formula>
    </cfRule>
    <cfRule type="cellIs" dxfId="604" priority="6" stopIfTrue="1" operator="equal">
      <formula>"yellow"</formula>
    </cfRule>
  </conditionalFormatting>
  <conditionalFormatting sqref="B338">
    <cfRule type="cellIs" dxfId="603" priority="1" stopIfTrue="1" operator="equal">
      <formula>"green"</formula>
    </cfRule>
    <cfRule type="cellIs" dxfId="602" priority="2" stopIfTrue="1" operator="equal">
      <formula>"red"</formula>
    </cfRule>
    <cfRule type="cellIs" dxfId="601" priority="3" stopIfTrue="1" operator="equal">
      <formula>"yellow"</formula>
    </cfRule>
  </conditionalFormatting>
  <pageMargins left="0.25" right="0.25" top="0.75" bottom="0.75" header="0.3" footer="0.3"/>
  <pageSetup paperSize="9" fitToHeight="0" orientation="landscape" r:id="rId1"/>
  <headerFooter>
    <oddHeader>&amp;C&amp;10Матрица-Бюджет на Индикативния списък на проектите и дейностите,
включени в интегрирания план за градско възстановяване и развитие - гр. Бургас</oddHeader>
    <oddFooter>&amp;R&amp;P ОТ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69"/>
  <sheetViews>
    <sheetView tabSelected="1" topLeftCell="A58" zoomScale="87" zoomScaleNormal="87" workbookViewId="0">
      <selection activeCell="D87" sqref="D87"/>
    </sheetView>
  </sheetViews>
  <sheetFormatPr defaultRowHeight="15" x14ac:dyDescent="0.25"/>
  <cols>
    <col min="1" max="1" width="3.140625" customWidth="1"/>
    <col min="2" max="2" width="28.85546875" customWidth="1"/>
    <col min="3" max="3" width="30.28515625" customWidth="1"/>
    <col min="4" max="4" width="18.5703125" customWidth="1"/>
    <col min="5" max="5" width="17.140625" customWidth="1"/>
    <col min="6" max="6" width="71.5703125" customWidth="1"/>
  </cols>
  <sheetData>
    <row r="2" spans="1:6" ht="15.75" x14ac:dyDescent="0.25">
      <c r="A2" s="246" t="s">
        <v>613</v>
      </c>
      <c r="B2" s="247"/>
      <c r="C2" s="247"/>
      <c r="D2" s="247"/>
      <c r="E2" s="247"/>
      <c r="F2" s="248"/>
    </row>
    <row r="3" spans="1:6" x14ac:dyDescent="0.25">
      <c r="A3" s="236"/>
      <c r="B3" s="236" t="s">
        <v>0</v>
      </c>
      <c r="C3" s="215" t="s">
        <v>411</v>
      </c>
      <c r="D3" s="215" t="s">
        <v>401</v>
      </c>
      <c r="E3" s="215" t="s">
        <v>402</v>
      </c>
      <c r="F3" s="215" t="s">
        <v>403</v>
      </c>
    </row>
    <row r="4" spans="1:6" x14ac:dyDescent="0.25">
      <c r="A4" s="236"/>
      <c r="B4" s="236"/>
      <c r="C4" s="215"/>
      <c r="D4" s="215"/>
      <c r="E4" s="215"/>
      <c r="F4" s="215"/>
    </row>
    <row r="5" spans="1:6" ht="50.25" customHeight="1" x14ac:dyDescent="0.25">
      <c r="A5" s="236"/>
      <c r="B5" s="236"/>
      <c r="C5" s="215"/>
      <c r="D5" s="215"/>
      <c r="E5" s="215"/>
      <c r="F5" s="215"/>
    </row>
    <row r="6" spans="1:6" x14ac:dyDescent="0.25">
      <c r="A6" s="74"/>
      <c r="B6" s="75">
        <v>1</v>
      </c>
      <c r="C6" s="45">
        <v>2</v>
      </c>
      <c r="D6" s="45">
        <v>4</v>
      </c>
      <c r="E6" s="45">
        <v>5</v>
      </c>
      <c r="F6" s="45">
        <v>6</v>
      </c>
    </row>
    <row r="7" spans="1:6" x14ac:dyDescent="0.25">
      <c r="A7" s="76" t="s">
        <v>614</v>
      </c>
      <c r="B7" s="230" t="s">
        <v>615</v>
      </c>
      <c r="C7" s="231"/>
      <c r="D7" s="231"/>
      <c r="E7" s="231"/>
      <c r="F7" s="231"/>
    </row>
    <row r="8" spans="1:6" ht="123" customHeight="1" x14ac:dyDescent="0.25">
      <c r="A8" s="77">
        <v>1</v>
      </c>
      <c r="B8" s="77" t="s">
        <v>100</v>
      </c>
      <c r="C8" s="54" t="s">
        <v>422</v>
      </c>
      <c r="D8" s="68">
        <v>2236773.6</v>
      </c>
      <c r="E8" s="67">
        <v>0</v>
      </c>
      <c r="F8" s="78" t="s">
        <v>539</v>
      </c>
    </row>
    <row r="9" spans="1:6" ht="102" customHeight="1" x14ac:dyDescent="0.25">
      <c r="A9" s="77">
        <v>2</v>
      </c>
      <c r="B9" s="77" t="s">
        <v>103</v>
      </c>
      <c r="C9" s="54" t="s">
        <v>427</v>
      </c>
      <c r="D9" s="68">
        <v>0</v>
      </c>
      <c r="E9" s="67">
        <v>2996731.63</v>
      </c>
      <c r="F9" s="78" t="s">
        <v>609</v>
      </c>
    </row>
    <row r="10" spans="1:6" ht="132.75" customHeight="1" x14ac:dyDescent="0.25">
      <c r="A10" s="77">
        <v>3</v>
      </c>
      <c r="B10" s="77" t="s">
        <v>105</v>
      </c>
      <c r="C10" s="56" t="s">
        <v>512</v>
      </c>
      <c r="D10" s="68">
        <v>521030.92</v>
      </c>
      <c r="E10" s="67">
        <v>0</v>
      </c>
      <c r="F10" s="78" t="s">
        <v>610</v>
      </c>
    </row>
    <row r="11" spans="1:6" ht="119.25" customHeight="1" x14ac:dyDescent="0.25">
      <c r="A11" s="77">
        <v>4</v>
      </c>
      <c r="B11" s="79" t="s">
        <v>616</v>
      </c>
      <c r="C11" s="54" t="s">
        <v>491</v>
      </c>
      <c r="D11" s="68">
        <v>1620735.43</v>
      </c>
      <c r="E11" s="67">
        <v>0</v>
      </c>
      <c r="F11" s="55" t="s">
        <v>593</v>
      </c>
    </row>
    <row r="12" spans="1:6" ht="105.75" customHeight="1" x14ac:dyDescent="0.25">
      <c r="A12" s="77">
        <v>5</v>
      </c>
      <c r="B12" s="79" t="s">
        <v>409</v>
      </c>
      <c r="C12" s="54" t="s">
        <v>492</v>
      </c>
      <c r="D12" s="68">
        <v>0</v>
      </c>
      <c r="E12" s="69">
        <v>1916565.44</v>
      </c>
      <c r="F12" s="55" t="s">
        <v>577</v>
      </c>
    </row>
    <row r="13" spans="1:6" ht="38.25" customHeight="1" x14ac:dyDescent="0.25">
      <c r="A13" s="232" t="s">
        <v>617</v>
      </c>
      <c r="B13" s="233"/>
      <c r="C13" s="234"/>
      <c r="D13" s="80">
        <f>SUM(D8:D12)</f>
        <v>4378539.95</v>
      </c>
      <c r="E13" s="80">
        <f>SUM(E8:E12)</f>
        <v>4913297.07</v>
      </c>
      <c r="F13" s="81"/>
    </row>
    <row r="14" spans="1:6" x14ac:dyDescent="0.25">
      <c r="A14" s="82"/>
      <c r="B14" s="235" t="s">
        <v>618</v>
      </c>
      <c r="C14" s="235"/>
      <c r="D14" s="235"/>
      <c r="E14" s="235"/>
      <c r="F14" s="230"/>
    </row>
    <row r="15" spans="1:6" ht="168" customHeight="1" x14ac:dyDescent="0.25">
      <c r="A15" s="79">
        <v>6</v>
      </c>
      <c r="B15" s="79" t="s">
        <v>619</v>
      </c>
      <c r="C15" s="83"/>
      <c r="D15" s="68">
        <v>4450673.7699999996</v>
      </c>
      <c r="E15" s="181">
        <v>5529587.2199999997</v>
      </c>
      <c r="F15" s="176" t="s">
        <v>651</v>
      </c>
    </row>
    <row r="16" spans="1:6" ht="29.25" customHeight="1" x14ac:dyDescent="0.25">
      <c r="A16" s="233" t="s">
        <v>620</v>
      </c>
      <c r="B16" s="233"/>
      <c r="C16" s="234"/>
      <c r="D16" s="80">
        <f>D15</f>
        <v>4450673.7699999996</v>
      </c>
      <c r="E16" s="179">
        <f>E15</f>
        <v>5529587.2199999997</v>
      </c>
      <c r="F16" s="85"/>
    </row>
    <row r="17" spans="1:6" x14ac:dyDescent="0.25">
      <c r="A17" s="86"/>
      <c r="B17" s="244" t="s">
        <v>621</v>
      </c>
      <c r="C17" s="245"/>
      <c r="D17" s="245"/>
      <c r="E17" s="245"/>
      <c r="F17" s="245"/>
    </row>
    <row r="18" spans="1:6" x14ac:dyDescent="0.25">
      <c r="A18" s="87"/>
      <c r="B18" s="240" t="s">
        <v>622</v>
      </c>
      <c r="C18" s="240"/>
      <c r="D18" s="240"/>
      <c r="E18" s="240"/>
      <c r="F18" s="241"/>
    </row>
    <row r="19" spans="1:6" ht="177" customHeight="1" x14ac:dyDescent="0.25">
      <c r="A19" s="260">
        <v>7</v>
      </c>
      <c r="B19" s="260" t="s">
        <v>623</v>
      </c>
      <c r="C19" s="178" t="s">
        <v>624</v>
      </c>
      <c r="D19" s="68"/>
      <c r="E19" s="89"/>
      <c r="F19" s="237" t="s">
        <v>653</v>
      </c>
    </row>
    <row r="20" spans="1:6" ht="24" customHeight="1" x14ac:dyDescent="0.25">
      <c r="A20" s="261"/>
      <c r="B20" s="261"/>
      <c r="C20" s="178" t="s">
        <v>654</v>
      </c>
      <c r="D20" s="68">
        <v>3167592.1</v>
      </c>
      <c r="E20" s="89">
        <v>0</v>
      </c>
      <c r="F20" s="238"/>
    </row>
    <row r="21" spans="1:6" ht="24" customHeight="1" x14ac:dyDescent="0.25">
      <c r="A21" s="261"/>
      <c r="B21" s="261"/>
      <c r="C21" s="178" t="s">
        <v>655</v>
      </c>
      <c r="D21" s="68">
        <v>231356.81</v>
      </c>
      <c r="E21" s="89">
        <v>0</v>
      </c>
      <c r="F21" s="239"/>
    </row>
    <row r="22" spans="1:6" ht="261" customHeight="1" x14ac:dyDescent="0.25">
      <c r="A22" s="261"/>
      <c r="B22" s="261"/>
      <c r="C22" s="90" t="s">
        <v>625</v>
      </c>
      <c r="D22" s="68"/>
      <c r="E22" s="89">
        <v>0</v>
      </c>
      <c r="F22" s="92" t="s">
        <v>659</v>
      </c>
    </row>
    <row r="23" spans="1:6" ht="188.25" customHeight="1" x14ac:dyDescent="0.25">
      <c r="A23" s="261"/>
      <c r="B23" s="261"/>
      <c r="C23" s="88" t="s">
        <v>656</v>
      </c>
      <c r="D23" s="68">
        <v>481447.85</v>
      </c>
      <c r="E23" s="89">
        <v>0</v>
      </c>
      <c r="F23" s="92" t="s">
        <v>523</v>
      </c>
    </row>
    <row r="24" spans="1:6" ht="51.75" customHeight="1" x14ac:dyDescent="0.25">
      <c r="A24" s="261"/>
      <c r="B24" s="261"/>
      <c r="C24" s="88" t="s">
        <v>657</v>
      </c>
      <c r="D24" s="68">
        <v>3038366.85</v>
      </c>
      <c r="E24" s="89">
        <v>0</v>
      </c>
      <c r="F24" s="92" t="s">
        <v>597</v>
      </c>
    </row>
    <row r="25" spans="1:6" ht="51.75" customHeight="1" x14ac:dyDescent="0.25">
      <c r="A25" s="261"/>
      <c r="B25" s="261"/>
      <c r="C25" s="88" t="s">
        <v>658</v>
      </c>
      <c r="D25" s="68">
        <v>667767.5</v>
      </c>
      <c r="E25" s="89">
        <v>0</v>
      </c>
      <c r="F25" s="92" t="s">
        <v>522</v>
      </c>
    </row>
    <row r="26" spans="1:6" ht="111.75" customHeight="1" x14ac:dyDescent="0.25">
      <c r="A26" s="261"/>
      <c r="B26" s="261"/>
      <c r="C26" s="90" t="s">
        <v>626</v>
      </c>
      <c r="D26" s="68">
        <v>1657272.69</v>
      </c>
      <c r="E26" s="89">
        <v>0</v>
      </c>
      <c r="F26" s="92" t="s">
        <v>660</v>
      </c>
    </row>
    <row r="27" spans="1:6" ht="102.75" customHeight="1" x14ac:dyDescent="0.25">
      <c r="A27" s="261"/>
      <c r="B27" s="261"/>
      <c r="C27" s="90" t="s">
        <v>627</v>
      </c>
      <c r="D27" s="68">
        <v>2682850</v>
      </c>
      <c r="E27" s="89">
        <v>0</v>
      </c>
      <c r="F27" s="92" t="s">
        <v>661</v>
      </c>
    </row>
    <row r="28" spans="1:6" ht="164.25" customHeight="1" x14ac:dyDescent="0.25">
      <c r="A28" s="261"/>
      <c r="B28" s="261"/>
      <c r="C28" s="90" t="s">
        <v>628</v>
      </c>
      <c r="D28" s="68"/>
      <c r="E28" s="89">
        <v>0</v>
      </c>
      <c r="F28" s="237" t="s">
        <v>662</v>
      </c>
    </row>
    <row r="29" spans="1:6" ht="53.25" customHeight="1" x14ac:dyDescent="0.25">
      <c r="A29" s="261"/>
      <c r="B29" s="261"/>
      <c r="C29" s="88" t="s">
        <v>663</v>
      </c>
      <c r="D29" s="68">
        <v>2902605.6</v>
      </c>
      <c r="E29" s="89">
        <v>0</v>
      </c>
      <c r="F29" s="238"/>
    </row>
    <row r="30" spans="1:6" ht="54.75" customHeight="1" x14ac:dyDescent="0.25">
      <c r="A30" s="261"/>
      <c r="B30" s="261"/>
      <c r="C30" s="88" t="s">
        <v>664</v>
      </c>
      <c r="D30" s="68">
        <v>3301411.31</v>
      </c>
      <c r="E30" s="89"/>
      <c r="F30" s="239"/>
    </row>
    <row r="31" spans="1:6" ht="200.25" customHeight="1" x14ac:dyDescent="0.25">
      <c r="A31" s="261"/>
      <c r="B31" s="261"/>
      <c r="C31" s="90" t="s">
        <v>629</v>
      </c>
      <c r="D31" s="68"/>
      <c r="E31" s="89">
        <v>0</v>
      </c>
      <c r="F31" s="237" t="s">
        <v>665</v>
      </c>
    </row>
    <row r="32" spans="1:6" ht="43.5" customHeight="1" x14ac:dyDescent="0.25">
      <c r="A32" s="261"/>
      <c r="B32" s="261"/>
      <c r="C32" s="88" t="s">
        <v>666</v>
      </c>
      <c r="D32" s="68">
        <v>5001413.5999999996</v>
      </c>
      <c r="E32" s="89">
        <v>0</v>
      </c>
      <c r="F32" s="238"/>
    </row>
    <row r="33" spans="1:6" ht="43.5" customHeight="1" x14ac:dyDescent="0.25">
      <c r="A33" s="261"/>
      <c r="B33" s="261"/>
      <c r="C33" s="88" t="s">
        <v>667</v>
      </c>
      <c r="D33" s="68">
        <v>666128.44999999995</v>
      </c>
      <c r="E33" s="89">
        <v>0</v>
      </c>
      <c r="F33" s="239"/>
    </row>
    <row r="34" spans="1:6" ht="102" customHeight="1" x14ac:dyDescent="0.25">
      <c r="A34" s="261"/>
      <c r="B34" s="261"/>
      <c r="C34" s="90" t="s">
        <v>668</v>
      </c>
      <c r="D34" s="68">
        <v>877162.51</v>
      </c>
      <c r="E34" s="89">
        <v>0</v>
      </c>
      <c r="F34" s="237" t="s">
        <v>669</v>
      </c>
    </row>
    <row r="35" spans="1:6" ht="54.75" customHeight="1" x14ac:dyDescent="0.25">
      <c r="A35" s="262"/>
      <c r="B35" s="262"/>
      <c r="C35" s="90" t="s">
        <v>630</v>
      </c>
      <c r="D35" s="68">
        <v>44018.002</v>
      </c>
      <c r="E35" s="89">
        <v>0</v>
      </c>
      <c r="F35" s="239"/>
    </row>
    <row r="36" spans="1:6" ht="179.25" customHeight="1" x14ac:dyDescent="0.25">
      <c r="A36" s="91">
        <v>8</v>
      </c>
      <c r="B36" s="91" t="s">
        <v>631</v>
      </c>
      <c r="C36" s="92" t="s">
        <v>632</v>
      </c>
      <c r="D36" s="68">
        <v>2428037.89</v>
      </c>
      <c r="E36" s="89">
        <v>0</v>
      </c>
      <c r="F36" s="92" t="s">
        <v>652</v>
      </c>
    </row>
    <row r="37" spans="1:6" ht="19.5" customHeight="1" x14ac:dyDescent="0.25">
      <c r="A37" s="227" t="s">
        <v>633</v>
      </c>
      <c r="B37" s="228"/>
      <c r="C37" s="229"/>
      <c r="D37" s="80">
        <f>SUM(D19:D36)</f>
        <v>27147431.162000004</v>
      </c>
      <c r="E37" s="93">
        <f>SUM(E19:E36)</f>
        <v>0</v>
      </c>
      <c r="F37" s="94"/>
    </row>
    <row r="38" spans="1:6" ht="19.5" customHeight="1" x14ac:dyDescent="0.25">
      <c r="A38" s="87"/>
      <c r="B38" s="240" t="s">
        <v>634</v>
      </c>
      <c r="C38" s="240"/>
      <c r="D38" s="240"/>
      <c r="E38" s="240"/>
      <c r="F38" s="241"/>
    </row>
    <row r="39" spans="1:6" ht="159.75" customHeight="1" x14ac:dyDescent="0.25">
      <c r="A39" s="91">
        <v>9</v>
      </c>
      <c r="B39" s="91" t="s">
        <v>78</v>
      </c>
      <c r="C39" s="52" t="s">
        <v>421</v>
      </c>
      <c r="D39" s="68">
        <v>17449189.059999999</v>
      </c>
      <c r="E39" s="69">
        <v>0</v>
      </c>
      <c r="F39" s="55" t="s">
        <v>569</v>
      </c>
    </row>
    <row r="40" spans="1:6" ht="30.75" customHeight="1" x14ac:dyDescent="0.25">
      <c r="A40" s="227" t="s">
        <v>635</v>
      </c>
      <c r="B40" s="228"/>
      <c r="C40" s="229"/>
      <c r="D40" s="84">
        <f>SUM(D39)</f>
        <v>17449189.059999999</v>
      </c>
      <c r="E40" s="84">
        <f>SUM(E39)</f>
        <v>0</v>
      </c>
      <c r="F40" s="81"/>
    </row>
    <row r="41" spans="1:6" ht="17.25" customHeight="1" x14ac:dyDescent="0.25">
      <c r="A41" s="86"/>
      <c r="B41" s="242" t="s">
        <v>636</v>
      </c>
      <c r="C41" s="242"/>
      <c r="D41" s="242"/>
      <c r="E41" s="242"/>
      <c r="F41" s="243"/>
    </row>
    <row r="42" spans="1:6" x14ac:dyDescent="0.25">
      <c r="A42" s="87"/>
      <c r="B42" s="253" t="s">
        <v>637</v>
      </c>
      <c r="C42" s="253"/>
      <c r="D42" s="253"/>
      <c r="E42" s="253"/>
      <c r="F42" s="254"/>
    </row>
    <row r="43" spans="1:6" ht="78.75" customHeight="1" x14ac:dyDescent="0.25">
      <c r="A43" s="95">
        <v>10</v>
      </c>
      <c r="B43" s="95" t="s">
        <v>70</v>
      </c>
      <c r="C43" s="51" t="s">
        <v>405</v>
      </c>
      <c r="D43" s="68">
        <v>0</v>
      </c>
      <c r="E43" s="67">
        <v>4610395.6900000004</v>
      </c>
      <c r="F43" s="55" t="s">
        <v>612</v>
      </c>
    </row>
    <row r="44" spans="1:6" ht="91.5" customHeight="1" x14ac:dyDescent="0.25">
      <c r="A44" s="95">
        <v>11</v>
      </c>
      <c r="B44" s="95" t="s">
        <v>406</v>
      </c>
      <c r="C44" s="51" t="s">
        <v>407</v>
      </c>
      <c r="D44" s="68">
        <v>0</v>
      </c>
      <c r="E44" s="67">
        <v>377828.47</v>
      </c>
      <c r="F44" s="55" t="s">
        <v>567</v>
      </c>
    </row>
    <row r="45" spans="1:6" x14ac:dyDescent="0.25">
      <c r="A45" s="227" t="s">
        <v>638</v>
      </c>
      <c r="B45" s="228"/>
      <c r="C45" s="229"/>
      <c r="D45" s="84">
        <f>SUM(D43:D44)</f>
        <v>0</v>
      </c>
      <c r="E45" s="96">
        <f>SUM(E43:E44)</f>
        <v>4988224.16</v>
      </c>
      <c r="F45" s="81"/>
    </row>
    <row r="46" spans="1:6" x14ac:dyDescent="0.25">
      <c r="A46" s="87"/>
      <c r="B46" s="253" t="s">
        <v>639</v>
      </c>
      <c r="C46" s="253"/>
      <c r="D46" s="253"/>
      <c r="E46" s="253"/>
      <c r="F46" s="254"/>
    </row>
    <row r="47" spans="1:6" ht="158.25" customHeight="1" x14ac:dyDescent="0.25">
      <c r="A47" s="95">
        <v>12</v>
      </c>
      <c r="B47" s="95" t="s">
        <v>28</v>
      </c>
      <c r="C47" s="52" t="s">
        <v>438</v>
      </c>
      <c r="D47" s="68">
        <v>9503652.2400000002</v>
      </c>
      <c r="E47" s="67">
        <v>0</v>
      </c>
      <c r="F47" s="55" t="s">
        <v>640</v>
      </c>
    </row>
    <row r="48" spans="1:6" ht="183" customHeight="1" x14ac:dyDescent="0.25">
      <c r="A48" s="95">
        <v>13</v>
      </c>
      <c r="B48" s="95" t="s">
        <v>24</v>
      </c>
      <c r="C48" s="52" t="s">
        <v>440</v>
      </c>
      <c r="D48" s="68">
        <v>9943899</v>
      </c>
      <c r="E48" s="69">
        <v>0</v>
      </c>
      <c r="F48" s="55" t="s">
        <v>545</v>
      </c>
    </row>
    <row r="49" spans="1:6" ht="117" customHeight="1" x14ac:dyDescent="0.25">
      <c r="A49" s="97">
        <v>14</v>
      </c>
      <c r="B49" s="97" t="s">
        <v>641</v>
      </c>
      <c r="C49" s="55" t="s">
        <v>649</v>
      </c>
      <c r="D49" s="68">
        <v>0</v>
      </c>
      <c r="E49" s="69">
        <v>2007569.45</v>
      </c>
      <c r="F49" s="55" t="s">
        <v>650</v>
      </c>
    </row>
    <row r="50" spans="1:6" x14ac:dyDescent="0.25">
      <c r="A50" s="255" t="s">
        <v>642</v>
      </c>
      <c r="B50" s="255"/>
      <c r="C50" s="255"/>
      <c r="D50" s="80">
        <f>SUM(D47:D49)</f>
        <v>19447551.240000002</v>
      </c>
      <c r="E50" s="80">
        <f>SUM(E47:E49)</f>
        <v>2007569.45</v>
      </c>
      <c r="F50" s="81"/>
    </row>
    <row r="51" spans="1:6" x14ac:dyDescent="0.25">
      <c r="A51" s="98"/>
      <c r="B51" s="256" t="s">
        <v>643</v>
      </c>
      <c r="C51" s="256"/>
      <c r="D51" s="256"/>
      <c r="E51" s="256"/>
      <c r="F51" s="257"/>
    </row>
    <row r="52" spans="1:6" ht="96.75" customHeight="1" x14ac:dyDescent="0.25">
      <c r="A52" s="258">
        <v>15</v>
      </c>
      <c r="B52" s="259" t="s">
        <v>644</v>
      </c>
      <c r="C52" s="51" t="s">
        <v>19</v>
      </c>
      <c r="D52" s="68">
        <v>4256397.72</v>
      </c>
      <c r="E52" s="67">
        <v>0</v>
      </c>
      <c r="F52" s="55" t="s">
        <v>540</v>
      </c>
    </row>
    <row r="53" spans="1:6" ht="159" customHeight="1" x14ac:dyDescent="0.25">
      <c r="A53" s="258"/>
      <c r="B53" s="259"/>
      <c r="C53" s="51" t="s">
        <v>645</v>
      </c>
      <c r="D53" s="68">
        <v>1611203.81</v>
      </c>
      <c r="E53" s="70">
        <v>0</v>
      </c>
      <c r="F53" s="55" t="s">
        <v>560</v>
      </c>
    </row>
    <row r="54" spans="1:6" ht="78" customHeight="1" x14ac:dyDescent="0.25">
      <c r="A54" s="258"/>
      <c r="B54" s="259"/>
      <c r="C54" s="51" t="s">
        <v>58</v>
      </c>
      <c r="D54" s="68">
        <v>2025490.45</v>
      </c>
      <c r="E54" s="70">
        <v>0</v>
      </c>
      <c r="F54" s="55" t="s">
        <v>562</v>
      </c>
    </row>
    <row r="55" spans="1:6" ht="127.5" customHeight="1" x14ac:dyDescent="0.25">
      <c r="A55" s="258"/>
      <c r="B55" s="259"/>
      <c r="C55" s="51" t="s">
        <v>646</v>
      </c>
      <c r="D55" s="68">
        <v>868967.5</v>
      </c>
      <c r="E55" s="67">
        <v>0</v>
      </c>
      <c r="F55" s="55" t="s">
        <v>543</v>
      </c>
    </row>
    <row r="56" spans="1:6" ht="110.25" customHeight="1" x14ac:dyDescent="0.25">
      <c r="A56" s="258"/>
      <c r="B56" s="259"/>
      <c r="C56" s="99" t="s">
        <v>57</v>
      </c>
      <c r="D56" s="68">
        <v>3752875.13</v>
      </c>
      <c r="E56" s="70">
        <v>0</v>
      </c>
      <c r="F56" s="55" t="s">
        <v>561</v>
      </c>
    </row>
    <row r="57" spans="1:6" ht="129" customHeight="1" x14ac:dyDescent="0.25">
      <c r="A57" s="258"/>
      <c r="B57" s="259"/>
      <c r="C57" s="100" t="s">
        <v>417</v>
      </c>
      <c r="D57" s="68">
        <v>834146.53</v>
      </c>
      <c r="E57" s="67">
        <v>0</v>
      </c>
      <c r="F57" s="55" t="s">
        <v>586</v>
      </c>
    </row>
    <row r="58" spans="1:6" ht="121.5" customHeight="1" x14ac:dyDescent="0.25">
      <c r="A58" s="258"/>
      <c r="B58" s="259"/>
      <c r="C58" s="99" t="s">
        <v>121</v>
      </c>
      <c r="D58" s="68">
        <v>694504.35</v>
      </c>
      <c r="E58" s="70">
        <v>0</v>
      </c>
      <c r="F58" s="55" t="s">
        <v>563</v>
      </c>
    </row>
    <row r="59" spans="1:6" ht="111" customHeight="1" x14ac:dyDescent="0.25">
      <c r="A59" s="258"/>
      <c r="B59" s="259"/>
      <c r="C59" s="99" t="s">
        <v>647</v>
      </c>
      <c r="D59" s="68">
        <v>694504.35</v>
      </c>
      <c r="E59" s="70">
        <v>0</v>
      </c>
      <c r="F59" s="55" t="s">
        <v>563</v>
      </c>
    </row>
    <row r="60" spans="1:6" ht="108" customHeight="1" x14ac:dyDescent="0.25">
      <c r="A60" s="258"/>
      <c r="B60" s="259"/>
      <c r="C60" s="51" t="s">
        <v>20</v>
      </c>
      <c r="D60" s="68">
        <v>833120.65</v>
      </c>
      <c r="E60" s="67">
        <v>0</v>
      </c>
      <c r="F60" s="55" t="s">
        <v>541</v>
      </c>
    </row>
    <row r="61" spans="1:6" ht="116.25" customHeight="1" x14ac:dyDescent="0.25">
      <c r="A61" s="258"/>
      <c r="B61" s="259"/>
      <c r="C61" s="54" t="s">
        <v>474</v>
      </c>
      <c r="D61" s="68">
        <v>2186099.52</v>
      </c>
      <c r="E61" s="67">
        <v>0</v>
      </c>
      <c r="F61" s="55" t="s">
        <v>590</v>
      </c>
    </row>
    <row r="62" spans="1:6" x14ac:dyDescent="0.25">
      <c r="A62" s="249" t="s">
        <v>648</v>
      </c>
      <c r="B62" s="249"/>
      <c r="C62" s="249"/>
      <c r="D62" s="105">
        <f>SUM(D52:D61)</f>
        <v>17757310.009999998</v>
      </c>
      <c r="E62" s="101">
        <f>SUM(E52:E61)</f>
        <v>0</v>
      </c>
      <c r="F62" s="102"/>
    </row>
    <row r="63" spans="1:6" x14ac:dyDescent="0.25">
      <c r="A63" s="250" t="s">
        <v>215</v>
      </c>
      <c r="B63" s="251"/>
      <c r="C63" s="252"/>
      <c r="D63" s="103">
        <f>D62+D50+D45+D40+D37+D16+D13</f>
        <v>90630695.192000002</v>
      </c>
      <c r="E63" s="103">
        <f>E62+E50+E45+E40+E37+E16+E13</f>
        <v>17438677.899999999</v>
      </c>
      <c r="F63" s="104"/>
    </row>
    <row r="67" spans="4:5" x14ac:dyDescent="0.25">
      <c r="D67" s="180">
        <f>D63-D49</f>
        <v>90630695.192000002</v>
      </c>
      <c r="E67" s="180">
        <f>E63-E49</f>
        <v>15431108.449999999</v>
      </c>
    </row>
    <row r="69" spans="4:5" x14ac:dyDescent="0.25">
      <c r="D69" s="180">
        <f>D67+E67</f>
        <v>106061803.642</v>
      </c>
    </row>
  </sheetData>
  <mergeCells count="32">
    <mergeCell ref="B41:F41"/>
    <mergeCell ref="B17:F17"/>
    <mergeCell ref="A2:F2"/>
    <mergeCell ref="A62:C62"/>
    <mergeCell ref="A63:C63"/>
    <mergeCell ref="B42:F42"/>
    <mergeCell ref="A45:C45"/>
    <mergeCell ref="B46:F46"/>
    <mergeCell ref="A50:C50"/>
    <mergeCell ref="B51:F51"/>
    <mergeCell ref="A52:A61"/>
    <mergeCell ref="B52:B61"/>
    <mergeCell ref="A19:A35"/>
    <mergeCell ref="B19:B35"/>
    <mergeCell ref="A37:C37"/>
    <mergeCell ref="B38:F38"/>
    <mergeCell ref="A40:C40"/>
    <mergeCell ref="F3:F5"/>
    <mergeCell ref="B7:F7"/>
    <mergeCell ref="A13:C13"/>
    <mergeCell ref="B14:F14"/>
    <mergeCell ref="A16:C16"/>
    <mergeCell ref="A3:A5"/>
    <mergeCell ref="B3:B5"/>
    <mergeCell ref="C3:C5"/>
    <mergeCell ref="D3:D5"/>
    <mergeCell ref="E3:E5"/>
    <mergeCell ref="F19:F21"/>
    <mergeCell ref="F28:F30"/>
    <mergeCell ref="F34:F35"/>
    <mergeCell ref="F31:F33"/>
    <mergeCell ref="B18:F18"/>
  </mergeCells>
  <conditionalFormatting sqref="A52">
    <cfRule type="cellIs" dxfId="600" priority="1" stopIfTrue="1" operator="equal">
      <formula>"green"</formula>
    </cfRule>
    <cfRule type="cellIs" dxfId="599" priority="2" stopIfTrue="1" operator="equal">
      <formula>"red"</formula>
    </cfRule>
    <cfRule type="cellIs" dxfId="598" priority="3" stopIfTrue="1" operator="equal">
      <formula>"yellow"</formula>
    </cfRule>
  </conditionalFormatting>
  <conditionalFormatting sqref="B3:C3 B6:C6 B8:C9 B7 F49:F50 B49:C49 B51 A11:A13">
    <cfRule type="cellIs" dxfId="597" priority="148" stopIfTrue="1" operator="equal">
      <formula>"green"</formula>
    </cfRule>
    <cfRule type="cellIs" dxfId="596" priority="149" stopIfTrue="1" operator="equal">
      <formula>"red"</formula>
    </cfRule>
    <cfRule type="cellIs" dxfId="595" priority="150" stopIfTrue="1" operator="equal">
      <formula>"yellow"</formula>
    </cfRule>
  </conditionalFormatting>
  <conditionalFormatting sqref="D3:F3 D6:F6">
    <cfRule type="cellIs" dxfId="594" priority="145" stopIfTrue="1" operator="equal">
      <formula>"green"</formula>
    </cfRule>
    <cfRule type="cellIs" dxfId="593" priority="146" stopIfTrue="1" operator="equal">
      <formula>"red"</formula>
    </cfRule>
    <cfRule type="cellIs" dxfId="592" priority="147" stopIfTrue="1" operator="equal">
      <formula>"yellow"</formula>
    </cfRule>
  </conditionalFormatting>
  <conditionalFormatting sqref="B47:C47">
    <cfRule type="cellIs" dxfId="591" priority="142" stopIfTrue="1" operator="equal">
      <formula>"green"</formula>
    </cfRule>
    <cfRule type="cellIs" dxfId="590" priority="143" stopIfTrue="1" operator="equal">
      <formula>"red"</formula>
    </cfRule>
    <cfRule type="cellIs" dxfId="589" priority="144" stopIfTrue="1" operator="equal">
      <formula>"yellow"</formula>
    </cfRule>
  </conditionalFormatting>
  <conditionalFormatting sqref="F47">
    <cfRule type="cellIs" dxfId="588" priority="139" stopIfTrue="1" operator="equal">
      <formula>"green"</formula>
    </cfRule>
    <cfRule type="cellIs" dxfId="587" priority="140" stopIfTrue="1" operator="equal">
      <formula>"red"</formula>
    </cfRule>
    <cfRule type="cellIs" dxfId="586" priority="141" stopIfTrue="1" operator="equal">
      <formula>"yellow"</formula>
    </cfRule>
  </conditionalFormatting>
  <conditionalFormatting sqref="B52">
    <cfRule type="cellIs" dxfId="585" priority="136" stopIfTrue="1" operator="equal">
      <formula>"green"</formula>
    </cfRule>
    <cfRule type="cellIs" dxfId="584" priority="137" stopIfTrue="1" operator="equal">
      <formula>"red"</formula>
    </cfRule>
    <cfRule type="cellIs" dxfId="583" priority="138" stopIfTrue="1" operator="equal">
      <formula>"yellow"</formula>
    </cfRule>
  </conditionalFormatting>
  <conditionalFormatting sqref="B10:C10">
    <cfRule type="cellIs" dxfId="582" priority="133" stopIfTrue="1" operator="equal">
      <formula>"green"</formula>
    </cfRule>
    <cfRule type="cellIs" dxfId="581" priority="134" stopIfTrue="1" operator="equal">
      <formula>"red"</formula>
    </cfRule>
    <cfRule type="cellIs" dxfId="580" priority="135" stopIfTrue="1" operator="equal">
      <formula>"yellow"</formula>
    </cfRule>
  </conditionalFormatting>
  <conditionalFormatting sqref="B11:C11 C12">
    <cfRule type="cellIs" dxfId="579" priority="130" stopIfTrue="1" operator="equal">
      <formula>"green"</formula>
    </cfRule>
    <cfRule type="cellIs" dxfId="578" priority="131" stopIfTrue="1" operator="equal">
      <formula>"red"</formula>
    </cfRule>
    <cfRule type="cellIs" dxfId="577" priority="132" stopIfTrue="1" operator="equal">
      <formula>"yellow"</formula>
    </cfRule>
  </conditionalFormatting>
  <conditionalFormatting sqref="F12:F13">
    <cfRule type="cellIs" dxfId="576" priority="127" stopIfTrue="1" operator="equal">
      <formula>"green"</formula>
    </cfRule>
    <cfRule type="cellIs" dxfId="575" priority="128" stopIfTrue="1" operator="equal">
      <formula>"red"</formula>
    </cfRule>
    <cfRule type="cellIs" dxfId="574" priority="129" stopIfTrue="1" operator="equal">
      <formula>"yellow"</formula>
    </cfRule>
  </conditionalFormatting>
  <conditionalFormatting sqref="F11">
    <cfRule type="cellIs" dxfId="573" priority="124" stopIfTrue="1" operator="equal">
      <formula>"green"</formula>
    </cfRule>
    <cfRule type="cellIs" dxfId="572" priority="125" stopIfTrue="1" operator="equal">
      <formula>"red"</formula>
    </cfRule>
    <cfRule type="cellIs" dxfId="571" priority="126" stopIfTrue="1" operator="equal">
      <formula>"yellow"</formula>
    </cfRule>
  </conditionalFormatting>
  <conditionalFormatting sqref="B14">
    <cfRule type="cellIs" dxfId="570" priority="121" stopIfTrue="1" operator="equal">
      <formula>"green"</formula>
    </cfRule>
    <cfRule type="cellIs" dxfId="569" priority="122" stopIfTrue="1" operator="equal">
      <formula>"red"</formula>
    </cfRule>
    <cfRule type="cellIs" dxfId="568" priority="123" stopIfTrue="1" operator="equal">
      <formula>"yellow"</formula>
    </cfRule>
  </conditionalFormatting>
  <conditionalFormatting sqref="B39:C39 B41:B42">
    <cfRule type="cellIs" dxfId="567" priority="118" stopIfTrue="1" operator="equal">
      <formula>"green"</formula>
    </cfRule>
    <cfRule type="cellIs" dxfId="566" priority="119" stopIfTrue="1" operator="equal">
      <formula>"red"</formula>
    </cfRule>
    <cfRule type="cellIs" dxfId="565" priority="120" stopIfTrue="1" operator="equal">
      <formula>"yellow"</formula>
    </cfRule>
  </conditionalFormatting>
  <conditionalFormatting sqref="F39:F40">
    <cfRule type="cellIs" dxfId="564" priority="115" stopIfTrue="1" operator="equal">
      <formula>"green"</formula>
    </cfRule>
    <cfRule type="cellIs" dxfId="563" priority="116" stopIfTrue="1" operator="equal">
      <formula>"red"</formula>
    </cfRule>
    <cfRule type="cellIs" dxfId="562" priority="117" stopIfTrue="1" operator="equal">
      <formula>"yellow"</formula>
    </cfRule>
  </conditionalFormatting>
  <conditionalFormatting sqref="B43:C44 B46">
    <cfRule type="cellIs" dxfId="561" priority="112" stopIfTrue="1" operator="equal">
      <formula>"green"</formula>
    </cfRule>
    <cfRule type="cellIs" dxfId="560" priority="113" stopIfTrue="1" operator="equal">
      <formula>"red"</formula>
    </cfRule>
    <cfRule type="cellIs" dxfId="559" priority="114" stopIfTrue="1" operator="equal">
      <formula>"yellow"</formula>
    </cfRule>
  </conditionalFormatting>
  <conditionalFormatting sqref="F43:F45">
    <cfRule type="cellIs" dxfId="558" priority="109" stopIfTrue="1" operator="equal">
      <formula>"green"</formula>
    </cfRule>
    <cfRule type="cellIs" dxfId="557" priority="110" stopIfTrue="1" operator="equal">
      <formula>"red"</formula>
    </cfRule>
    <cfRule type="cellIs" dxfId="556" priority="111" stopIfTrue="1" operator="equal">
      <formula>"yellow"</formula>
    </cfRule>
  </conditionalFormatting>
  <conditionalFormatting sqref="B48:C48">
    <cfRule type="cellIs" dxfId="555" priority="106" stopIfTrue="1" operator="equal">
      <formula>"green"</formula>
    </cfRule>
    <cfRule type="cellIs" dxfId="554" priority="107" stopIfTrue="1" operator="equal">
      <formula>"red"</formula>
    </cfRule>
    <cfRule type="cellIs" dxfId="553" priority="108" stopIfTrue="1" operator="equal">
      <formula>"yellow"</formula>
    </cfRule>
  </conditionalFormatting>
  <conditionalFormatting sqref="F48">
    <cfRule type="cellIs" dxfId="552" priority="103" stopIfTrue="1" operator="equal">
      <formula>"green"</formula>
    </cfRule>
    <cfRule type="cellIs" dxfId="551" priority="104" stopIfTrue="1" operator="equal">
      <formula>"red"</formula>
    </cfRule>
    <cfRule type="cellIs" dxfId="550" priority="105" stopIfTrue="1" operator="equal">
      <formula>"yellow"</formula>
    </cfRule>
  </conditionalFormatting>
  <conditionalFormatting sqref="C54">
    <cfRule type="cellIs" dxfId="549" priority="100" stopIfTrue="1" operator="equal">
      <formula>"green"</formula>
    </cfRule>
    <cfRule type="cellIs" dxfId="548" priority="101" stopIfTrue="1" operator="equal">
      <formula>"red"</formula>
    </cfRule>
    <cfRule type="cellIs" dxfId="547" priority="102" stopIfTrue="1" operator="equal">
      <formula>"yellow"</formula>
    </cfRule>
  </conditionalFormatting>
  <conditionalFormatting sqref="F54">
    <cfRule type="cellIs" dxfId="546" priority="97" stopIfTrue="1" operator="equal">
      <formula>"green"</formula>
    </cfRule>
    <cfRule type="cellIs" dxfId="545" priority="98" stopIfTrue="1" operator="equal">
      <formula>"red"</formula>
    </cfRule>
    <cfRule type="cellIs" dxfId="544" priority="99" stopIfTrue="1" operator="equal">
      <formula>"yellow"</formula>
    </cfRule>
  </conditionalFormatting>
  <conditionalFormatting sqref="E54">
    <cfRule type="cellIs" dxfId="543" priority="94" stopIfTrue="1" operator="equal">
      <formula>"green"</formula>
    </cfRule>
    <cfRule type="cellIs" dxfId="542" priority="95" stopIfTrue="1" operator="equal">
      <formula>"red"</formula>
    </cfRule>
    <cfRule type="cellIs" dxfId="541" priority="96" stopIfTrue="1" operator="equal">
      <formula>"yellow"</formula>
    </cfRule>
  </conditionalFormatting>
  <conditionalFormatting sqref="C52">
    <cfRule type="cellIs" dxfId="540" priority="91" stopIfTrue="1" operator="equal">
      <formula>"green"</formula>
    </cfRule>
    <cfRule type="cellIs" dxfId="539" priority="92" stopIfTrue="1" operator="equal">
      <formula>"red"</formula>
    </cfRule>
    <cfRule type="cellIs" dxfId="538" priority="93" stopIfTrue="1" operator="equal">
      <formula>"yellow"</formula>
    </cfRule>
  </conditionalFormatting>
  <conditionalFormatting sqref="F52">
    <cfRule type="cellIs" dxfId="537" priority="88" stopIfTrue="1" operator="equal">
      <formula>"green"</formula>
    </cfRule>
    <cfRule type="cellIs" dxfId="536" priority="89" stopIfTrue="1" operator="equal">
      <formula>"red"</formula>
    </cfRule>
    <cfRule type="cellIs" dxfId="535" priority="90" stopIfTrue="1" operator="equal">
      <formula>"yellow"</formula>
    </cfRule>
  </conditionalFormatting>
  <conditionalFormatting sqref="C53">
    <cfRule type="cellIs" dxfId="534" priority="85" stopIfTrue="1" operator="equal">
      <formula>"green"</formula>
    </cfRule>
    <cfRule type="cellIs" dxfId="533" priority="86" stopIfTrue="1" operator="equal">
      <formula>"red"</formula>
    </cfRule>
    <cfRule type="cellIs" dxfId="532" priority="87" stopIfTrue="1" operator="equal">
      <formula>"yellow"</formula>
    </cfRule>
  </conditionalFormatting>
  <conditionalFormatting sqref="F53">
    <cfRule type="cellIs" dxfId="531" priority="82" stopIfTrue="1" operator="equal">
      <formula>"green"</formula>
    </cfRule>
    <cfRule type="cellIs" dxfId="530" priority="83" stopIfTrue="1" operator="equal">
      <formula>"red"</formula>
    </cfRule>
    <cfRule type="cellIs" dxfId="529" priority="84" stopIfTrue="1" operator="equal">
      <formula>"yellow"</formula>
    </cfRule>
  </conditionalFormatting>
  <conditionalFormatting sqref="E53">
    <cfRule type="cellIs" dxfId="528" priority="79" stopIfTrue="1" operator="equal">
      <formula>"green"</formula>
    </cfRule>
    <cfRule type="cellIs" dxfId="527" priority="80" stopIfTrue="1" operator="equal">
      <formula>"red"</formula>
    </cfRule>
    <cfRule type="cellIs" dxfId="526" priority="81" stopIfTrue="1" operator="equal">
      <formula>"yellow"</formula>
    </cfRule>
  </conditionalFormatting>
  <conditionalFormatting sqref="C55">
    <cfRule type="cellIs" dxfId="525" priority="76" stopIfTrue="1" operator="equal">
      <formula>"green"</formula>
    </cfRule>
    <cfRule type="cellIs" dxfId="524" priority="77" stopIfTrue="1" operator="equal">
      <formula>"red"</formula>
    </cfRule>
    <cfRule type="cellIs" dxfId="523" priority="78" stopIfTrue="1" operator="equal">
      <formula>"yellow"</formula>
    </cfRule>
  </conditionalFormatting>
  <conditionalFormatting sqref="F55">
    <cfRule type="cellIs" dxfId="522" priority="73" stopIfTrue="1" operator="equal">
      <formula>"green"</formula>
    </cfRule>
    <cfRule type="cellIs" dxfId="521" priority="74" stopIfTrue="1" operator="equal">
      <formula>"red"</formula>
    </cfRule>
    <cfRule type="cellIs" dxfId="520" priority="75" stopIfTrue="1" operator="equal">
      <formula>"yellow"</formula>
    </cfRule>
  </conditionalFormatting>
  <conditionalFormatting sqref="C56">
    <cfRule type="cellIs" dxfId="519" priority="70" stopIfTrue="1" operator="equal">
      <formula>"green"</formula>
    </cfRule>
    <cfRule type="cellIs" dxfId="518" priority="71" stopIfTrue="1" operator="equal">
      <formula>"red"</formula>
    </cfRule>
    <cfRule type="cellIs" dxfId="517" priority="72" stopIfTrue="1" operator="equal">
      <formula>"yellow"</formula>
    </cfRule>
  </conditionalFormatting>
  <conditionalFormatting sqref="F56">
    <cfRule type="cellIs" dxfId="516" priority="67" stopIfTrue="1" operator="equal">
      <formula>"green"</formula>
    </cfRule>
    <cfRule type="cellIs" dxfId="515" priority="68" stopIfTrue="1" operator="equal">
      <formula>"red"</formula>
    </cfRule>
    <cfRule type="cellIs" dxfId="514" priority="69" stopIfTrue="1" operator="equal">
      <formula>"yellow"</formula>
    </cfRule>
  </conditionalFormatting>
  <conditionalFormatting sqref="E56">
    <cfRule type="cellIs" dxfId="513" priority="64" stopIfTrue="1" operator="equal">
      <formula>"green"</formula>
    </cfRule>
    <cfRule type="cellIs" dxfId="512" priority="65" stopIfTrue="1" operator="equal">
      <formula>"red"</formula>
    </cfRule>
    <cfRule type="cellIs" dxfId="511" priority="66" stopIfTrue="1" operator="equal">
      <formula>"yellow"</formula>
    </cfRule>
  </conditionalFormatting>
  <conditionalFormatting sqref="C57">
    <cfRule type="cellIs" dxfId="510" priority="61" stopIfTrue="1" operator="equal">
      <formula>"green"</formula>
    </cfRule>
    <cfRule type="cellIs" dxfId="509" priority="62" stopIfTrue="1" operator="equal">
      <formula>"red"</formula>
    </cfRule>
    <cfRule type="cellIs" dxfId="508" priority="63" stopIfTrue="1" operator="equal">
      <formula>"yellow"</formula>
    </cfRule>
  </conditionalFormatting>
  <conditionalFormatting sqref="F57">
    <cfRule type="cellIs" dxfId="507" priority="58" stopIfTrue="1" operator="equal">
      <formula>"green"</formula>
    </cfRule>
    <cfRule type="cellIs" dxfId="506" priority="59" stopIfTrue="1" operator="equal">
      <formula>"red"</formula>
    </cfRule>
    <cfRule type="cellIs" dxfId="505" priority="60" stopIfTrue="1" operator="equal">
      <formula>"yellow"</formula>
    </cfRule>
  </conditionalFormatting>
  <conditionalFormatting sqref="C58:C59">
    <cfRule type="cellIs" dxfId="504" priority="55" stopIfTrue="1" operator="equal">
      <formula>"green"</formula>
    </cfRule>
    <cfRule type="cellIs" dxfId="503" priority="56" stopIfTrue="1" operator="equal">
      <formula>"red"</formula>
    </cfRule>
    <cfRule type="cellIs" dxfId="502" priority="57" stopIfTrue="1" operator="equal">
      <formula>"yellow"</formula>
    </cfRule>
  </conditionalFormatting>
  <conditionalFormatting sqref="F58:F59">
    <cfRule type="cellIs" dxfId="501" priority="52" stopIfTrue="1" operator="equal">
      <formula>"green"</formula>
    </cfRule>
    <cfRule type="cellIs" dxfId="500" priority="53" stopIfTrue="1" operator="equal">
      <formula>"red"</formula>
    </cfRule>
    <cfRule type="cellIs" dxfId="499" priority="54" stopIfTrue="1" operator="equal">
      <formula>"yellow"</formula>
    </cfRule>
  </conditionalFormatting>
  <conditionalFormatting sqref="E58:E59">
    <cfRule type="cellIs" dxfId="498" priority="49" stopIfTrue="1" operator="equal">
      <formula>"green"</formula>
    </cfRule>
    <cfRule type="cellIs" dxfId="497" priority="50" stopIfTrue="1" operator="equal">
      <formula>"red"</formula>
    </cfRule>
    <cfRule type="cellIs" dxfId="496" priority="51" stopIfTrue="1" operator="equal">
      <formula>"yellow"</formula>
    </cfRule>
  </conditionalFormatting>
  <conditionalFormatting sqref="C60">
    <cfRule type="cellIs" dxfId="495" priority="46" stopIfTrue="1" operator="equal">
      <formula>"green"</formula>
    </cfRule>
    <cfRule type="cellIs" dxfId="494" priority="47" stopIfTrue="1" operator="equal">
      <formula>"red"</formula>
    </cfRule>
    <cfRule type="cellIs" dxfId="493" priority="48" stopIfTrue="1" operator="equal">
      <formula>"yellow"</formula>
    </cfRule>
  </conditionalFormatting>
  <conditionalFormatting sqref="F60">
    <cfRule type="cellIs" dxfId="492" priority="43" stopIfTrue="1" operator="equal">
      <formula>"green"</formula>
    </cfRule>
    <cfRule type="cellIs" dxfId="491" priority="44" stopIfTrue="1" operator="equal">
      <formula>"red"</formula>
    </cfRule>
    <cfRule type="cellIs" dxfId="490" priority="45" stopIfTrue="1" operator="equal">
      <formula>"yellow"</formula>
    </cfRule>
  </conditionalFormatting>
  <conditionalFormatting sqref="C61">
    <cfRule type="cellIs" dxfId="489" priority="40" stopIfTrue="1" operator="equal">
      <formula>"green"</formula>
    </cfRule>
    <cfRule type="cellIs" dxfId="488" priority="41" stopIfTrue="1" operator="equal">
      <formula>"red"</formula>
    </cfRule>
    <cfRule type="cellIs" dxfId="487" priority="42" stopIfTrue="1" operator="equal">
      <formula>"yellow"</formula>
    </cfRule>
  </conditionalFormatting>
  <conditionalFormatting sqref="F61">
    <cfRule type="cellIs" dxfId="486" priority="37" stopIfTrue="1" operator="equal">
      <formula>"green"</formula>
    </cfRule>
    <cfRule type="cellIs" dxfId="485" priority="38" stopIfTrue="1" operator="equal">
      <formula>"red"</formula>
    </cfRule>
    <cfRule type="cellIs" dxfId="484" priority="39" stopIfTrue="1" operator="equal">
      <formula>"yellow"</formula>
    </cfRule>
  </conditionalFormatting>
  <conditionalFormatting sqref="B19:B21">
    <cfRule type="cellIs" dxfId="483" priority="34" stopIfTrue="1" operator="equal">
      <formula>"green"</formula>
    </cfRule>
    <cfRule type="cellIs" dxfId="482" priority="35" stopIfTrue="1" operator="equal">
      <formula>"red"</formula>
    </cfRule>
    <cfRule type="cellIs" dxfId="481" priority="36" stopIfTrue="1" operator="equal">
      <formula>"yellow"</formula>
    </cfRule>
  </conditionalFormatting>
  <conditionalFormatting sqref="A3 A6">
    <cfRule type="cellIs" dxfId="480" priority="31" stopIfTrue="1" operator="equal">
      <formula>"green"</formula>
    </cfRule>
    <cfRule type="cellIs" dxfId="479" priority="32" stopIfTrue="1" operator="equal">
      <formula>"red"</formula>
    </cfRule>
    <cfRule type="cellIs" dxfId="478" priority="33" stopIfTrue="1" operator="equal">
      <formula>"yellow"</formula>
    </cfRule>
  </conditionalFormatting>
  <conditionalFormatting sqref="A8">
    <cfRule type="cellIs" dxfId="477" priority="28" stopIfTrue="1" operator="equal">
      <formula>"green"</formula>
    </cfRule>
    <cfRule type="cellIs" dxfId="476" priority="29" stopIfTrue="1" operator="equal">
      <formula>"red"</formula>
    </cfRule>
    <cfRule type="cellIs" dxfId="475" priority="30" stopIfTrue="1" operator="equal">
      <formula>"yellow"</formula>
    </cfRule>
  </conditionalFormatting>
  <conditionalFormatting sqref="A9:A10">
    <cfRule type="cellIs" dxfId="474" priority="25" stopIfTrue="1" operator="equal">
      <formula>"green"</formula>
    </cfRule>
    <cfRule type="cellIs" dxfId="473" priority="26" stopIfTrue="1" operator="equal">
      <formula>"red"</formula>
    </cfRule>
    <cfRule type="cellIs" dxfId="472" priority="27" stopIfTrue="1" operator="equal">
      <formula>"yellow"</formula>
    </cfRule>
  </conditionalFormatting>
  <conditionalFormatting sqref="A19:A21">
    <cfRule type="cellIs" dxfId="471" priority="22" stopIfTrue="1" operator="equal">
      <formula>"green"</formula>
    </cfRule>
    <cfRule type="cellIs" dxfId="470" priority="23" stopIfTrue="1" operator="equal">
      <formula>"red"</formula>
    </cfRule>
    <cfRule type="cellIs" dxfId="469" priority="24" stopIfTrue="1" operator="equal">
      <formula>"yellow"</formula>
    </cfRule>
  </conditionalFormatting>
  <conditionalFormatting sqref="A39:A40">
    <cfRule type="cellIs" dxfId="468" priority="19" stopIfTrue="1" operator="equal">
      <formula>"green"</formula>
    </cfRule>
    <cfRule type="cellIs" dxfId="467" priority="20" stopIfTrue="1" operator="equal">
      <formula>"red"</formula>
    </cfRule>
    <cfRule type="cellIs" dxfId="466" priority="21" stopIfTrue="1" operator="equal">
      <formula>"yellow"</formula>
    </cfRule>
  </conditionalFormatting>
  <conditionalFormatting sqref="A43">
    <cfRule type="cellIs" dxfId="465" priority="16" stopIfTrue="1" operator="equal">
      <formula>"green"</formula>
    </cfRule>
    <cfRule type="cellIs" dxfId="464" priority="17" stopIfTrue="1" operator="equal">
      <formula>"red"</formula>
    </cfRule>
    <cfRule type="cellIs" dxfId="463" priority="18" stopIfTrue="1" operator="equal">
      <formula>"yellow"</formula>
    </cfRule>
  </conditionalFormatting>
  <conditionalFormatting sqref="A44:A45">
    <cfRule type="cellIs" dxfId="462" priority="13" stopIfTrue="1" operator="equal">
      <formula>"green"</formula>
    </cfRule>
    <cfRule type="cellIs" dxfId="461" priority="14" stopIfTrue="1" operator="equal">
      <formula>"red"</formula>
    </cfRule>
    <cfRule type="cellIs" dxfId="460" priority="15" stopIfTrue="1" operator="equal">
      <formula>"yellow"</formula>
    </cfRule>
  </conditionalFormatting>
  <conditionalFormatting sqref="A47">
    <cfRule type="cellIs" dxfId="459" priority="10" stopIfTrue="1" operator="equal">
      <formula>"green"</formula>
    </cfRule>
    <cfRule type="cellIs" dxfId="458" priority="11" stopIfTrue="1" operator="equal">
      <formula>"red"</formula>
    </cfRule>
    <cfRule type="cellIs" dxfId="457" priority="12" stopIfTrue="1" operator="equal">
      <formula>"yellow"</formula>
    </cfRule>
  </conditionalFormatting>
  <conditionalFormatting sqref="A48">
    <cfRule type="cellIs" dxfId="456" priority="7" stopIfTrue="1" operator="equal">
      <formula>"green"</formula>
    </cfRule>
    <cfRule type="cellIs" dxfId="455" priority="8" stopIfTrue="1" operator="equal">
      <formula>"red"</formula>
    </cfRule>
    <cfRule type="cellIs" dxfId="454" priority="9" stopIfTrue="1" operator="equal">
      <formula>"yellow"</formula>
    </cfRule>
  </conditionalFormatting>
  <conditionalFormatting sqref="A49:A50">
    <cfRule type="cellIs" dxfId="453" priority="4" stopIfTrue="1" operator="equal">
      <formula>"green"</formula>
    </cfRule>
    <cfRule type="cellIs" dxfId="452" priority="5" stopIfTrue="1" operator="equal">
      <formula>"red"</formula>
    </cfRule>
    <cfRule type="cellIs" dxfId="451" priority="6" stopIfTrue="1" operator="equal">
      <formula>"yellow"</formula>
    </cfRule>
  </conditionalFormatting>
  <pageMargins left="0.7" right="0.7" top="0.75" bottom="0.75" header="0.3" footer="0.3"/>
  <pageSetup paperSize="9" orientation="portrait" horizont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97"/>
  <sheetViews>
    <sheetView zoomScaleNormal="100" workbookViewId="0">
      <pane ySplit="4" topLeftCell="A5" activePane="bottomLeft" state="frozen"/>
      <selection pane="bottomLeft" activeCell="F179" sqref="F179:O179"/>
    </sheetView>
  </sheetViews>
  <sheetFormatPr defaultRowHeight="15" x14ac:dyDescent="0.25"/>
  <cols>
    <col min="1" max="1" width="29.42578125" style="2" customWidth="1"/>
    <col min="2" max="2" width="24.140625" style="2" customWidth="1"/>
    <col min="3" max="3" width="13.5703125" style="2" customWidth="1"/>
    <col min="4" max="4" width="11.5703125" style="2" customWidth="1"/>
    <col min="5" max="5" width="15.7109375" style="2" customWidth="1"/>
    <col min="6" max="6" width="16.42578125" style="2" customWidth="1"/>
    <col min="7" max="7" width="15.42578125" style="2" customWidth="1"/>
    <col min="8" max="8" width="13.7109375" style="2" bestFit="1" customWidth="1"/>
    <col min="9" max="9" width="13.7109375" style="2" customWidth="1"/>
    <col min="10" max="10" width="14.140625" style="2" bestFit="1" customWidth="1"/>
    <col min="11" max="11" width="12" style="2" bestFit="1" customWidth="1"/>
    <col min="12" max="12" width="15.28515625" style="2" customWidth="1"/>
    <col min="13" max="13" width="13.7109375" style="2" bestFit="1" customWidth="1"/>
    <col min="14" max="14" width="6.140625" style="2" bestFit="1" customWidth="1"/>
    <col min="15" max="15" width="10" style="2" customWidth="1"/>
    <col min="16" max="16" width="9.42578125" style="2" bestFit="1" customWidth="1"/>
    <col min="17" max="17" width="12.140625" style="2" bestFit="1" customWidth="1"/>
    <col min="18" max="18" width="12.5703125" style="2" customWidth="1"/>
    <col min="19" max="256" width="9.140625" style="2"/>
    <col min="257" max="257" width="29.42578125" style="2" customWidth="1"/>
    <col min="258" max="258" width="24.140625" style="2" customWidth="1"/>
    <col min="259" max="259" width="13.5703125" style="2" customWidth="1"/>
    <col min="260" max="260" width="11.5703125" style="2" customWidth="1"/>
    <col min="261" max="261" width="15.7109375" style="2" customWidth="1"/>
    <col min="262" max="262" width="16.42578125" style="2" customWidth="1"/>
    <col min="263" max="263" width="15.42578125" style="2" customWidth="1"/>
    <col min="264" max="264" width="13.7109375" style="2" bestFit="1" customWidth="1"/>
    <col min="265" max="265" width="8.85546875" style="2" customWidth="1"/>
    <col min="266" max="266" width="12.5703125" style="2" bestFit="1" customWidth="1"/>
    <col min="267" max="267" width="8.85546875" style="2" bestFit="1" customWidth="1"/>
    <col min="268" max="268" width="15.28515625" style="2" customWidth="1"/>
    <col min="269" max="269" width="13.7109375" style="2" bestFit="1" customWidth="1"/>
    <col min="270" max="270" width="6.140625" style="2" bestFit="1" customWidth="1"/>
    <col min="271" max="271" width="10" style="2" customWidth="1"/>
    <col min="272" max="272" width="9.42578125" style="2" bestFit="1" customWidth="1"/>
    <col min="273" max="512" width="9.140625" style="2"/>
    <col min="513" max="513" width="29.42578125" style="2" customWidth="1"/>
    <col min="514" max="514" width="24.140625" style="2" customWidth="1"/>
    <col min="515" max="515" width="13.5703125" style="2" customWidth="1"/>
    <col min="516" max="516" width="11.5703125" style="2" customWidth="1"/>
    <col min="517" max="517" width="15.7109375" style="2" customWidth="1"/>
    <col min="518" max="518" width="16.42578125" style="2" customWidth="1"/>
    <col min="519" max="519" width="15.42578125" style="2" customWidth="1"/>
    <col min="520" max="520" width="13.7109375" style="2" bestFit="1" customWidth="1"/>
    <col min="521" max="521" width="8.85546875" style="2" customWidth="1"/>
    <col min="522" max="522" width="12.5703125" style="2" bestFit="1" customWidth="1"/>
    <col min="523" max="523" width="8.85546875" style="2" bestFit="1" customWidth="1"/>
    <col min="524" max="524" width="15.28515625" style="2" customWidth="1"/>
    <col min="525" max="525" width="13.7109375" style="2" bestFit="1" customWidth="1"/>
    <col min="526" max="526" width="6.140625" style="2" bestFit="1" customWidth="1"/>
    <col min="527" max="527" width="10" style="2" customWidth="1"/>
    <col min="528" max="528" width="9.42578125" style="2" bestFit="1" customWidth="1"/>
    <col min="529" max="768" width="9.140625" style="2"/>
    <col min="769" max="769" width="29.42578125" style="2" customWidth="1"/>
    <col min="770" max="770" width="24.140625" style="2" customWidth="1"/>
    <col min="771" max="771" width="13.5703125" style="2" customWidth="1"/>
    <col min="772" max="772" width="11.5703125" style="2" customWidth="1"/>
    <col min="773" max="773" width="15.7109375" style="2" customWidth="1"/>
    <col min="774" max="774" width="16.42578125" style="2" customWidth="1"/>
    <col min="775" max="775" width="15.42578125" style="2" customWidth="1"/>
    <col min="776" max="776" width="13.7109375" style="2" bestFit="1" customWidth="1"/>
    <col min="777" max="777" width="8.85546875" style="2" customWidth="1"/>
    <col min="778" max="778" width="12.5703125" style="2" bestFit="1" customWidth="1"/>
    <col min="779" max="779" width="8.85546875" style="2" bestFit="1" customWidth="1"/>
    <col min="780" max="780" width="15.28515625" style="2" customWidth="1"/>
    <col min="781" max="781" width="13.7109375" style="2" bestFit="1" customWidth="1"/>
    <col min="782" max="782" width="6.140625" style="2" bestFit="1" customWidth="1"/>
    <col min="783" max="783" width="10" style="2" customWidth="1"/>
    <col min="784" max="784" width="9.42578125" style="2" bestFit="1" customWidth="1"/>
    <col min="785" max="1024" width="9.140625" style="2"/>
    <col min="1025" max="1025" width="29.42578125" style="2" customWidth="1"/>
    <col min="1026" max="1026" width="24.140625" style="2" customWidth="1"/>
    <col min="1027" max="1027" width="13.5703125" style="2" customWidth="1"/>
    <col min="1028" max="1028" width="11.5703125" style="2" customWidth="1"/>
    <col min="1029" max="1029" width="15.7109375" style="2" customWidth="1"/>
    <col min="1030" max="1030" width="16.42578125" style="2" customWidth="1"/>
    <col min="1031" max="1031" width="15.42578125" style="2" customWidth="1"/>
    <col min="1032" max="1032" width="13.7109375" style="2" bestFit="1" customWidth="1"/>
    <col min="1033" max="1033" width="8.85546875" style="2" customWidth="1"/>
    <col min="1034" max="1034" width="12.5703125" style="2" bestFit="1" customWidth="1"/>
    <col min="1035" max="1035" width="8.85546875" style="2" bestFit="1" customWidth="1"/>
    <col min="1036" max="1036" width="15.28515625" style="2" customWidth="1"/>
    <col min="1037" max="1037" width="13.7109375" style="2" bestFit="1" customWidth="1"/>
    <col min="1038" max="1038" width="6.140625" style="2" bestFit="1" customWidth="1"/>
    <col min="1039" max="1039" width="10" style="2" customWidth="1"/>
    <col min="1040" max="1040" width="9.42578125" style="2" bestFit="1" customWidth="1"/>
    <col min="1041" max="1280" width="9.140625" style="2"/>
    <col min="1281" max="1281" width="29.42578125" style="2" customWidth="1"/>
    <col min="1282" max="1282" width="24.140625" style="2" customWidth="1"/>
    <col min="1283" max="1283" width="13.5703125" style="2" customWidth="1"/>
    <col min="1284" max="1284" width="11.5703125" style="2" customWidth="1"/>
    <col min="1285" max="1285" width="15.7109375" style="2" customWidth="1"/>
    <col min="1286" max="1286" width="16.42578125" style="2" customWidth="1"/>
    <col min="1287" max="1287" width="15.42578125" style="2" customWidth="1"/>
    <col min="1288" max="1288" width="13.7109375" style="2" bestFit="1" customWidth="1"/>
    <col min="1289" max="1289" width="8.85546875" style="2" customWidth="1"/>
    <col min="1290" max="1290" width="12.5703125" style="2" bestFit="1" customWidth="1"/>
    <col min="1291" max="1291" width="8.85546875" style="2" bestFit="1" customWidth="1"/>
    <col min="1292" max="1292" width="15.28515625" style="2" customWidth="1"/>
    <col min="1293" max="1293" width="13.7109375" style="2" bestFit="1" customWidth="1"/>
    <col min="1294" max="1294" width="6.140625" style="2" bestFit="1" customWidth="1"/>
    <col min="1295" max="1295" width="10" style="2" customWidth="1"/>
    <col min="1296" max="1296" width="9.42578125" style="2" bestFit="1" customWidth="1"/>
    <col min="1297" max="1536" width="9.140625" style="2"/>
    <col min="1537" max="1537" width="29.42578125" style="2" customWidth="1"/>
    <col min="1538" max="1538" width="24.140625" style="2" customWidth="1"/>
    <col min="1539" max="1539" width="13.5703125" style="2" customWidth="1"/>
    <col min="1540" max="1540" width="11.5703125" style="2" customWidth="1"/>
    <col min="1541" max="1541" width="15.7109375" style="2" customWidth="1"/>
    <col min="1542" max="1542" width="16.42578125" style="2" customWidth="1"/>
    <col min="1543" max="1543" width="15.42578125" style="2" customWidth="1"/>
    <col min="1544" max="1544" width="13.7109375" style="2" bestFit="1" customWidth="1"/>
    <col min="1545" max="1545" width="8.85546875" style="2" customWidth="1"/>
    <col min="1546" max="1546" width="12.5703125" style="2" bestFit="1" customWidth="1"/>
    <col min="1547" max="1547" width="8.85546875" style="2" bestFit="1" customWidth="1"/>
    <col min="1548" max="1548" width="15.28515625" style="2" customWidth="1"/>
    <col min="1549" max="1549" width="13.7109375" style="2" bestFit="1" customWidth="1"/>
    <col min="1550" max="1550" width="6.140625" style="2" bestFit="1" customWidth="1"/>
    <col min="1551" max="1551" width="10" style="2" customWidth="1"/>
    <col min="1552" max="1552" width="9.42578125" style="2" bestFit="1" customWidth="1"/>
    <col min="1553" max="1792" width="9.140625" style="2"/>
    <col min="1793" max="1793" width="29.42578125" style="2" customWidth="1"/>
    <col min="1794" max="1794" width="24.140625" style="2" customWidth="1"/>
    <col min="1795" max="1795" width="13.5703125" style="2" customWidth="1"/>
    <col min="1796" max="1796" width="11.5703125" style="2" customWidth="1"/>
    <col min="1797" max="1797" width="15.7109375" style="2" customWidth="1"/>
    <col min="1798" max="1798" width="16.42578125" style="2" customWidth="1"/>
    <col min="1799" max="1799" width="15.42578125" style="2" customWidth="1"/>
    <col min="1800" max="1800" width="13.7109375" style="2" bestFit="1" customWidth="1"/>
    <col min="1801" max="1801" width="8.85546875" style="2" customWidth="1"/>
    <col min="1802" max="1802" width="12.5703125" style="2" bestFit="1" customWidth="1"/>
    <col min="1803" max="1803" width="8.85546875" style="2" bestFit="1" customWidth="1"/>
    <col min="1804" max="1804" width="15.28515625" style="2" customWidth="1"/>
    <col min="1805" max="1805" width="13.7109375" style="2" bestFit="1" customWidth="1"/>
    <col min="1806" max="1806" width="6.140625" style="2" bestFit="1" customWidth="1"/>
    <col min="1807" max="1807" width="10" style="2" customWidth="1"/>
    <col min="1808" max="1808" width="9.42578125" style="2" bestFit="1" customWidth="1"/>
    <col min="1809" max="2048" width="9.140625" style="2"/>
    <col min="2049" max="2049" width="29.42578125" style="2" customWidth="1"/>
    <col min="2050" max="2050" width="24.140625" style="2" customWidth="1"/>
    <col min="2051" max="2051" width="13.5703125" style="2" customWidth="1"/>
    <col min="2052" max="2052" width="11.5703125" style="2" customWidth="1"/>
    <col min="2053" max="2053" width="15.7109375" style="2" customWidth="1"/>
    <col min="2054" max="2054" width="16.42578125" style="2" customWidth="1"/>
    <col min="2055" max="2055" width="15.42578125" style="2" customWidth="1"/>
    <col min="2056" max="2056" width="13.7109375" style="2" bestFit="1" customWidth="1"/>
    <col min="2057" max="2057" width="8.85546875" style="2" customWidth="1"/>
    <col min="2058" max="2058" width="12.5703125" style="2" bestFit="1" customWidth="1"/>
    <col min="2059" max="2059" width="8.85546875" style="2" bestFit="1" customWidth="1"/>
    <col min="2060" max="2060" width="15.28515625" style="2" customWidth="1"/>
    <col min="2061" max="2061" width="13.7109375" style="2" bestFit="1" customWidth="1"/>
    <col min="2062" max="2062" width="6.140625" style="2" bestFit="1" customWidth="1"/>
    <col min="2063" max="2063" width="10" style="2" customWidth="1"/>
    <col min="2064" max="2064" width="9.42578125" style="2" bestFit="1" customWidth="1"/>
    <col min="2065" max="2304" width="9.140625" style="2"/>
    <col min="2305" max="2305" width="29.42578125" style="2" customWidth="1"/>
    <col min="2306" max="2306" width="24.140625" style="2" customWidth="1"/>
    <col min="2307" max="2307" width="13.5703125" style="2" customWidth="1"/>
    <col min="2308" max="2308" width="11.5703125" style="2" customWidth="1"/>
    <col min="2309" max="2309" width="15.7109375" style="2" customWidth="1"/>
    <col min="2310" max="2310" width="16.42578125" style="2" customWidth="1"/>
    <col min="2311" max="2311" width="15.42578125" style="2" customWidth="1"/>
    <col min="2312" max="2312" width="13.7109375" style="2" bestFit="1" customWidth="1"/>
    <col min="2313" max="2313" width="8.85546875" style="2" customWidth="1"/>
    <col min="2314" max="2314" width="12.5703125" style="2" bestFit="1" customWidth="1"/>
    <col min="2315" max="2315" width="8.85546875" style="2" bestFit="1" customWidth="1"/>
    <col min="2316" max="2316" width="15.28515625" style="2" customWidth="1"/>
    <col min="2317" max="2317" width="13.7109375" style="2" bestFit="1" customWidth="1"/>
    <col min="2318" max="2318" width="6.140625" style="2" bestFit="1" customWidth="1"/>
    <col min="2319" max="2319" width="10" style="2" customWidth="1"/>
    <col min="2320" max="2320" width="9.42578125" style="2" bestFit="1" customWidth="1"/>
    <col min="2321" max="2560" width="9.140625" style="2"/>
    <col min="2561" max="2561" width="29.42578125" style="2" customWidth="1"/>
    <col min="2562" max="2562" width="24.140625" style="2" customWidth="1"/>
    <col min="2563" max="2563" width="13.5703125" style="2" customWidth="1"/>
    <col min="2564" max="2564" width="11.5703125" style="2" customWidth="1"/>
    <col min="2565" max="2565" width="15.7109375" style="2" customWidth="1"/>
    <col min="2566" max="2566" width="16.42578125" style="2" customWidth="1"/>
    <col min="2567" max="2567" width="15.42578125" style="2" customWidth="1"/>
    <col min="2568" max="2568" width="13.7109375" style="2" bestFit="1" customWidth="1"/>
    <col min="2569" max="2569" width="8.85546875" style="2" customWidth="1"/>
    <col min="2570" max="2570" width="12.5703125" style="2" bestFit="1" customWidth="1"/>
    <col min="2571" max="2571" width="8.85546875" style="2" bestFit="1" customWidth="1"/>
    <col min="2572" max="2572" width="15.28515625" style="2" customWidth="1"/>
    <col min="2573" max="2573" width="13.7109375" style="2" bestFit="1" customWidth="1"/>
    <col min="2574" max="2574" width="6.140625" style="2" bestFit="1" customWidth="1"/>
    <col min="2575" max="2575" width="10" style="2" customWidth="1"/>
    <col min="2576" max="2576" width="9.42578125" style="2" bestFit="1" customWidth="1"/>
    <col min="2577" max="2816" width="9.140625" style="2"/>
    <col min="2817" max="2817" width="29.42578125" style="2" customWidth="1"/>
    <col min="2818" max="2818" width="24.140625" style="2" customWidth="1"/>
    <col min="2819" max="2819" width="13.5703125" style="2" customWidth="1"/>
    <col min="2820" max="2820" width="11.5703125" style="2" customWidth="1"/>
    <col min="2821" max="2821" width="15.7109375" style="2" customWidth="1"/>
    <col min="2822" max="2822" width="16.42578125" style="2" customWidth="1"/>
    <col min="2823" max="2823" width="15.42578125" style="2" customWidth="1"/>
    <col min="2824" max="2824" width="13.7109375" style="2" bestFit="1" customWidth="1"/>
    <col min="2825" max="2825" width="8.85546875" style="2" customWidth="1"/>
    <col min="2826" max="2826" width="12.5703125" style="2" bestFit="1" customWidth="1"/>
    <col min="2827" max="2827" width="8.85546875" style="2" bestFit="1" customWidth="1"/>
    <col min="2828" max="2828" width="15.28515625" style="2" customWidth="1"/>
    <col min="2829" max="2829" width="13.7109375" style="2" bestFit="1" customWidth="1"/>
    <col min="2830" max="2830" width="6.140625" style="2" bestFit="1" customWidth="1"/>
    <col min="2831" max="2831" width="10" style="2" customWidth="1"/>
    <col min="2832" max="2832" width="9.42578125" style="2" bestFit="1" customWidth="1"/>
    <col min="2833" max="3072" width="9.140625" style="2"/>
    <col min="3073" max="3073" width="29.42578125" style="2" customWidth="1"/>
    <col min="3074" max="3074" width="24.140625" style="2" customWidth="1"/>
    <col min="3075" max="3075" width="13.5703125" style="2" customWidth="1"/>
    <col min="3076" max="3076" width="11.5703125" style="2" customWidth="1"/>
    <col min="3077" max="3077" width="15.7109375" style="2" customWidth="1"/>
    <col min="3078" max="3078" width="16.42578125" style="2" customWidth="1"/>
    <col min="3079" max="3079" width="15.42578125" style="2" customWidth="1"/>
    <col min="3080" max="3080" width="13.7109375" style="2" bestFit="1" customWidth="1"/>
    <col min="3081" max="3081" width="8.85546875" style="2" customWidth="1"/>
    <col min="3082" max="3082" width="12.5703125" style="2" bestFit="1" customWidth="1"/>
    <col min="3083" max="3083" width="8.85546875" style="2" bestFit="1" customWidth="1"/>
    <col min="3084" max="3084" width="15.28515625" style="2" customWidth="1"/>
    <col min="3085" max="3085" width="13.7109375" style="2" bestFit="1" customWidth="1"/>
    <col min="3086" max="3086" width="6.140625" style="2" bestFit="1" customWidth="1"/>
    <col min="3087" max="3087" width="10" style="2" customWidth="1"/>
    <col min="3088" max="3088" width="9.42578125" style="2" bestFit="1" customWidth="1"/>
    <col min="3089" max="3328" width="9.140625" style="2"/>
    <col min="3329" max="3329" width="29.42578125" style="2" customWidth="1"/>
    <col min="3330" max="3330" width="24.140625" style="2" customWidth="1"/>
    <col min="3331" max="3331" width="13.5703125" style="2" customWidth="1"/>
    <col min="3332" max="3332" width="11.5703125" style="2" customWidth="1"/>
    <col min="3333" max="3333" width="15.7109375" style="2" customWidth="1"/>
    <col min="3334" max="3334" width="16.42578125" style="2" customWidth="1"/>
    <col min="3335" max="3335" width="15.42578125" style="2" customWidth="1"/>
    <col min="3336" max="3336" width="13.7109375" style="2" bestFit="1" customWidth="1"/>
    <col min="3337" max="3337" width="8.85546875" style="2" customWidth="1"/>
    <col min="3338" max="3338" width="12.5703125" style="2" bestFit="1" customWidth="1"/>
    <col min="3339" max="3339" width="8.85546875" style="2" bestFit="1" customWidth="1"/>
    <col min="3340" max="3340" width="15.28515625" style="2" customWidth="1"/>
    <col min="3341" max="3341" width="13.7109375" style="2" bestFit="1" customWidth="1"/>
    <col min="3342" max="3342" width="6.140625" style="2" bestFit="1" customWidth="1"/>
    <col min="3343" max="3343" width="10" style="2" customWidth="1"/>
    <col min="3344" max="3344" width="9.42578125" style="2" bestFit="1" customWidth="1"/>
    <col min="3345" max="3584" width="9.140625" style="2"/>
    <col min="3585" max="3585" width="29.42578125" style="2" customWidth="1"/>
    <col min="3586" max="3586" width="24.140625" style="2" customWidth="1"/>
    <col min="3587" max="3587" width="13.5703125" style="2" customWidth="1"/>
    <col min="3588" max="3588" width="11.5703125" style="2" customWidth="1"/>
    <col min="3589" max="3589" width="15.7109375" style="2" customWidth="1"/>
    <col min="3590" max="3590" width="16.42578125" style="2" customWidth="1"/>
    <col min="3591" max="3591" width="15.42578125" style="2" customWidth="1"/>
    <col min="3592" max="3592" width="13.7109375" style="2" bestFit="1" customWidth="1"/>
    <col min="3593" max="3593" width="8.85546875" style="2" customWidth="1"/>
    <col min="3594" max="3594" width="12.5703125" style="2" bestFit="1" customWidth="1"/>
    <col min="3595" max="3595" width="8.85546875" style="2" bestFit="1" customWidth="1"/>
    <col min="3596" max="3596" width="15.28515625" style="2" customWidth="1"/>
    <col min="3597" max="3597" width="13.7109375" style="2" bestFit="1" customWidth="1"/>
    <col min="3598" max="3598" width="6.140625" style="2" bestFit="1" customWidth="1"/>
    <col min="3599" max="3599" width="10" style="2" customWidth="1"/>
    <col min="3600" max="3600" width="9.42578125" style="2" bestFit="1" customWidth="1"/>
    <col min="3601" max="3840" width="9.140625" style="2"/>
    <col min="3841" max="3841" width="29.42578125" style="2" customWidth="1"/>
    <col min="3842" max="3842" width="24.140625" style="2" customWidth="1"/>
    <col min="3843" max="3843" width="13.5703125" style="2" customWidth="1"/>
    <col min="3844" max="3844" width="11.5703125" style="2" customWidth="1"/>
    <col min="3845" max="3845" width="15.7109375" style="2" customWidth="1"/>
    <col min="3846" max="3846" width="16.42578125" style="2" customWidth="1"/>
    <col min="3847" max="3847" width="15.42578125" style="2" customWidth="1"/>
    <col min="3848" max="3848" width="13.7109375" style="2" bestFit="1" customWidth="1"/>
    <col min="3849" max="3849" width="8.85546875" style="2" customWidth="1"/>
    <col min="3850" max="3850" width="12.5703125" style="2" bestFit="1" customWidth="1"/>
    <col min="3851" max="3851" width="8.85546875" style="2" bestFit="1" customWidth="1"/>
    <col min="3852" max="3852" width="15.28515625" style="2" customWidth="1"/>
    <col min="3853" max="3853" width="13.7109375" style="2" bestFit="1" customWidth="1"/>
    <col min="3854" max="3854" width="6.140625" style="2" bestFit="1" customWidth="1"/>
    <col min="3855" max="3855" width="10" style="2" customWidth="1"/>
    <col min="3856" max="3856" width="9.42578125" style="2" bestFit="1" customWidth="1"/>
    <col min="3857" max="4096" width="9.140625" style="2"/>
    <col min="4097" max="4097" width="29.42578125" style="2" customWidth="1"/>
    <col min="4098" max="4098" width="24.140625" style="2" customWidth="1"/>
    <col min="4099" max="4099" width="13.5703125" style="2" customWidth="1"/>
    <col min="4100" max="4100" width="11.5703125" style="2" customWidth="1"/>
    <col min="4101" max="4101" width="15.7109375" style="2" customWidth="1"/>
    <col min="4102" max="4102" width="16.42578125" style="2" customWidth="1"/>
    <col min="4103" max="4103" width="15.42578125" style="2" customWidth="1"/>
    <col min="4104" max="4104" width="13.7109375" style="2" bestFit="1" customWidth="1"/>
    <col min="4105" max="4105" width="8.85546875" style="2" customWidth="1"/>
    <col min="4106" max="4106" width="12.5703125" style="2" bestFit="1" customWidth="1"/>
    <col min="4107" max="4107" width="8.85546875" style="2" bestFit="1" customWidth="1"/>
    <col min="4108" max="4108" width="15.28515625" style="2" customWidth="1"/>
    <col min="4109" max="4109" width="13.7109375" style="2" bestFit="1" customWidth="1"/>
    <col min="4110" max="4110" width="6.140625" style="2" bestFit="1" customWidth="1"/>
    <col min="4111" max="4111" width="10" style="2" customWidth="1"/>
    <col min="4112" max="4112" width="9.42578125" style="2" bestFit="1" customWidth="1"/>
    <col min="4113" max="4352" width="9.140625" style="2"/>
    <col min="4353" max="4353" width="29.42578125" style="2" customWidth="1"/>
    <col min="4354" max="4354" width="24.140625" style="2" customWidth="1"/>
    <col min="4355" max="4355" width="13.5703125" style="2" customWidth="1"/>
    <col min="4356" max="4356" width="11.5703125" style="2" customWidth="1"/>
    <col min="4357" max="4357" width="15.7109375" style="2" customWidth="1"/>
    <col min="4358" max="4358" width="16.42578125" style="2" customWidth="1"/>
    <col min="4359" max="4359" width="15.42578125" style="2" customWidth="1"/>
    <col min="4360" max="4360" width="13.7109375" style="2" bestFit="1" customWidth="1"/>
    <col min="4361" max="4361" width="8.85546875" style="2" customWidth="1"/>
    <col min="4362" max="4362" width="12.5703125" style="2" bestFit="1" customWidth="1"/>
    <col min="4363" max="4363" width="8.85546875" style="2" bestFit="1" customWidth="1"/>
    <col min="4364" max="4364" width="15.28515625" style="2" customWidth="1"/>
    <col min="4365" max="4365" width="13.7109375" style="2" bestFit="1" customWidth="1"/>
    <col min="4366" max="4366" width="6.140625" style="2" bestFit="1" customWidth="1"/>
    <col min="4367" max="4367" width="10" style="2" customWidth="1"/>
    <col min="4368" max="4368" width="9.42578125" style="2" bestFit="1" customWidth="1"/>
    <col min="4369" max="4608" width="9.140625" style="2"/>
    <col min="4609" max="4609" width="29.42578125" style="2" customWidth="1"/>
    <col min="4610" max="4610" width="24.140625" style="2" customWidth="1"/>
    <col min="4611" max="4611" width="13.5703125" style="2" customWidth="1"/>
    <col min="4612" max="4612" width="11.5703125" style="2" customWidth="1"/>
    <col min="4613" max="4613" width="15.7109375" style="2" customWidth="1"/>
    <col min="4614" max="4614" width="16.42578125" style="2" customWidth="1"/>
    <col min="4615" max="4615" width="15.42578125" style="2" customWidth="1"/>
    <col min="4616" max="4616" width="13.7109375" style="2" bestFit="1" customWidth="1"/>
    <col min="4617" max="4617" width="8.85546875" style="2" customWidth="1"/>
    <col min="4618" max="4618" width="12.5703125" style="2" bestFit="1" customWidth="1"/>
    <col min="4619" max="4619" width="8.85546875" style="2" bestFit="1" customWidth="1"/>
    <col min="4620" max="4620" width="15.28515625" style="2" customWidth="1"/>
    <col min="4621" max="4621" width="13.7109375" style="2" bestFit="1" customWidth="1"/>
    <col min="4622" max="4622" width="6.140625" style="2" bestFit="1" customWidth="1"/>
    <col min="4623" max="4623" width="10" style="2" customWidth="1"/>
    <col min="4624" max="4624" width="9.42578125" style="2" bestFit="1" customWidth="1"/>
    <col min="4625" max="4864" width="9.140625" style="2"/>
    <col min="4865" max="4865" width="29.42578125" style="2" customWidth="1"/>
    <col min="4866" max="4866" width="24.140625" style="2" customWidth="1"/>
    <col min="4867" max="4867" width="13.5703125" style="2" customWidth="1"/>
    <col min="4868" max="4868" width="11.5703125" style="2" customWidth="1"/>
    <col min="4869" max="4869" width="15.7109375" style="2" customWidth="1"/>
    <col min="4870" max="4870" width="16.42578125" style="2" customWidth="1"/>
    <col min="4871" max="4871" width="15.42578125" style="2" customWidth="1"/>
    <col min="4872" max="4872" width="13.7109375" style="2" bestFit="1" customWidth="1"/>
    <col min="4873" max="4873" width="8.85546875" style="2" customWidth="1"/>
    <col min="4874" max="4874" width="12.5703125" style="2" bestFit="1" customWidth="1"/>
    <col min="4875" max="4875" width="8.85546875" style="2" bestFit="1" customWidth="1"/>
    <col min="4876" max="4876" width="15.28515625" style="2" customWidth="1"/>
    <col min="4877" max="4877" width="13.7109375" style="2" bestFit="1" customWidth="1"/>
    <col min="4878" max="4878" width="6.140625" style="2" bestFit="1" customWidth="1"/>
    <col min="4879" max="4879" width="10" style="2" customWidth="1"/>
    <col min="4880" max="4880" width="9.42578125" style="2" bestFit="1" customWidth="1"/>
    <col min="4881" max="5120" width="9.140625" style="2"/>
    <col min="5121" max="5121" width="29.42578125" style="2" customWidth="1"/>
    <col min="5122" max="5122" width="24.140625" style="2" customWidth="1"/>
    <col min="5123" max="5123" width="13.5703125" style="2" customWidth="1"/>
    <col min="5124" max="5124" width="11.5703125" style="2" customWidth="1"/>
    <col min="5125" max="5125" width="15.7109375" style="2" customWidth="1"/>
    <col min="5126" max="5126" width="16.42578125" style="2" customWidth="1"/>
    <col min="5127" max="5127" width="15.42578125" style="2" customWidth="1"/>
    <col min="5128" max="5128" width="13.7109375" style="2" bestFit="1" customWidth="1"/>
    <col min="5129" max="5129" width="8.85546875" style="2" customWidth="1"/>
    <col min="5130" max="5130" width="12.5703125" style="2" bestFit="1" customWidth="1"/>
    <col min="5131" max="5131" width="8.85546875" style="2" bestFit="1" customWidth="1"/>
    <col min="5132" max="5132" width="15.28515625" style="2" customWidth="1"/>
    <col min="5133" max="5133" width="13.7109375" style="2" bestFit="1" customWidth="1"/>
    <col min="5134" max="5134" width="6.140625" style="2" bestFit="1" customWidth="1"/>
    <col min="5135" max="5135" width="10" style="2" customWidth="1"/>
    <col min="5136" max="5136" width="9.42578125" style="2" bestFit="1" customWidth="1"/>
    <col min="5137" max="5376" width="9.140625" style="2"/>
    <col min="5377" max="5377" width="29.42578125" style="2" customWidth="1"/>
    <col min="5378" max="5378" width="24.140625" style="2" customWidth="1"/>
    <col min="5379" max="5379" width="13.5703125" style="2" customWidth="1"/>
    <col min="5380" max="5380" width="11.5703125" style="2" customWidth="1"/>
    <col min="5381" max="5381" width="15.7109375" style="2" customWidth="1"/>
    <col min="5382" max="5382" width="16.42578125" style="2" customWidth="1"/>
    <col min="5383" max="5383" width="15.42578125" style="2" customWidth="1"/>
    <col min="5384" max="5384" width="13.7109375" style="2" bestFit="1" customWidth="1"/>
    <col min="5385" max="5385" width="8.85546875" style="2" customWidth="1"/>
    <col min="5386" max="5386" width="12.5703125" style="2" bestFit="1" customWidth="1"/>
    <col min="5387" max="5387" width="8.85546875" style="2" bestFit="1" customWidth="1"/>
    <col min="5388" max="5388" width="15.28515625" style="2" customWidth="1"/>
    <col min="5389" max="5389" width="13.7109375" style="2" bestFit="1" customWidth="1"/>
    <col min="5390" max="5390" width="6.140625" style="2" bestFit="1" customWidth="1"/>
    <col min="5391" max="5391" width="10" style="2" customWidth="1"/>
    <col min="5392" max="5392" width="9.42578125" style="2" bestFit="1" customWidth="1"/>
    <col min="5393" max="5632" width="9.140625" style="2"/>
    <col min="5633" max="5633" width="29.42578125" style="2" customWidth="1"/>
    <col min="5634" max="5634" width="24.140625" style="2" customWidth="1"/>
    <col min="5635" max="5635" width="13.5703125" style="2" customWidth="1"/>
    <col min="5636" max="5636" width="11.5703125" style="2" customWidth="1"/>
    <col min="5637" max="5637" width="15.7109375" style="2" customWidth="1"/>
    <col min="5638" max="5638" width="16.42578125" style="2" customWidth="1"/>
    <col min="5639" max="5639" width="15.42578125" style="2" customWidth="1"/>
    <col min="5640" max="5640" width="13.7109375" style="2" bestFit="1" customWidth="1"/>
    <col min="5641" max="5641" width="8.85546875" style="2" customWidth="1"/>
    <col min="5642" max="5642" width="12.5703125" style="2" bestFit="1" customWidth="1"/>
    <col min="5643" max="5643" width="8.85546875" style="2" bestFit="1" customWidth="1"/>
    <col min="5644" max="5644" width="15.28515625" style="2" customWidth="1"/>
    <col min="5645" max="5645" width="13.7109375" style="2" bestFit="1" customWidth="1"/>
    <col min="5646" max="5646" width="6.140625" style="2" bestFit="1" customWidth="1"/>
    <col min="5647" max="5647" width="10" style="2" customWidth="1"/>
    <col min="5648" max="5648" width="9.42578125" style="2" bestFit="1" customWidth="1"/>
    <col min="5649" max="5888" width="9.140625" style="2"/>
    <col min="5889" max="5889" width="29.42578125" style="2" customWidth="1"/>
    <col min="5890" max="5890" width="24.140625" style="2" customWidth="1"/>
    <col min="5891" max="5891" width="13.5703125" style="2" customWidth="1"/>
    <col min="5892" max="5892" width="11.5703125" style="2" customWidth="1"/>
    <col min="5893" max="5893" width="15.7109375" style="2" customWidth="1"/>
    <col min="5894" max="5894" width="16.42578125" style="2" customWidth="1"/>
    <col min="5895" max="5895" width="15.42578125" style="2" customWidth="1"/>
    <col min="5896" max="5896" width="13.7109375" style="2" bestFit="1" customWidth="1"/>
    <col min="5897" max="5897" width="8.85546875" style="2" customWidth="1"/>
    <col min="5898" max="5898" width="12.5703125" style="2" bestFit="1" customWidth="1"/>
    <col min="5899" max="5899" width="8.85546875" style="2" bestFit="1" customWidth="1"/>
    <col min="5900" max="5900" width="15.28515625" style="2" customWidth="1"/>
    <col min="5901" max="5901" width="13.7109375" style="2" bestFit="1" customWidth="1"/>
    <col min="5902" max="5902" width="6.140625" style="2" bestFit="1" customWidth="1"/>
    <col min="5903" max="5903" width="10" style="2" customWidth="1"/>
    <col min="5904" max="5904" width="9.42578125" style="2" bestFit="1" customWidth="1"/>
    <col min="5905" max="6144" width="9.140625" style="2"/>
    <col min="6145" max="6145" width="29.42578125" style="2" customWidth="1"/>
    <col min="6146" max="6146" width="24.140625" style="2" customWidth="1"/>
    <col min="6147" max="6147" width="13.5703125" style="2" customWidth="1"/>
    <col min="6148" max="6148" width="11.5703125" style="2" customWidth="1"/>
    <col min="6149" max="6149" width="15.7109375" style="2" customWidth="1"/>
    <col min="6150" max="6150" width="16.42578125" style="2" customWidth="1"/>
    <col min="6151" max="6151" width="15.42578125" style="2" customWidth="1"/>
    <col min="6152" max="6152" width="13.7109375" style="2" bestFit="1" customWidth="1"/>
    <col min="6153" max="6153" width="8.85546875" style="2" customWidth="1"/>
    <col min="6154" max="6154" width="12.5703125" style="2" bestFit="1" customWidth="1"/>
    <col min="6155" max="6155" width="8.85546875" style="2" bestFit="1" customWidth="1"/>
    <col min="6156" max="6156" width="15.28515625" style="2" customWidth="1"/>
    <col min="6157" max="6157" width="13.7109375" style="2" bestFit="1" customWidth="1"/>
    <col min="6158" max="6158" width="6.140625" style="2" bestFit="1" customWidth="1"/>
    <col min="6159" max="6159" width="10" style="2" customWidth="1"/>
    <col min="6160" max="6160" width="9.42578125" style="2" bestFit="1" customWidth="1"/>
    <col min="6161" max="6400" width="9.140625" style="2"/>
    <col min="6401" max="6401" width="29.42578125" style="2" customWidth="1"/>
    <col min="6402" max="6402" width="24.140625" style="2" customWidth="1"/>
    <col min="6403" max="6403" width="13.5703125" style="2" customWidth="1"/>
    <col min="6404" max="6404" width="11.5703125" style="2" customWidth="1"/>
    <col min="6405" max="6405" width="15.7109375" style="2" customWidth="1"/>
    <col min="6406" max="6406" width="16.42578125" style="2" customWidth="1"/>
    <col min="6407" max="6407" width="15.42578125" style="2" customWidth="1"/>
    <col min="6408" max="6408" width="13.7109375" style="2" bestFit="1" customWidth="1"/>
    <col min="6409" max="6409" width="8.85546875" style="2" customWidth="1"/>
    <col min="6410" max="6410" width="12.5703125" style="2" bestFit="1" customWidth="1"/>
    <col min="6411" max="6411" width="8.85546875" style="2" bestFit="1" customWidth="1"/>
    <col min="6412" max="6412" width="15.28515625" style="2" customWidth="1"/>
    <col min="6413" max="6413" width="13.7109375" style="2" bestFit="1" customWidth="1"/>
    <col min="6414" max="6414" width="6.140625" style="2" bestFit="1" customWidth="1"/>
    <col min="6415" max="6415" width="10" style="2" customWidth="1"/>
    <col min="6416" max="6416" width="9.42578125" style="2" bestFit="1" customWidth="1"/>
    <col min="6417" max="6656" width="9.140625" style="2"/>
    <col min="6657" max="6657" width="29.42578125" style="2" customWidth="1"/>
    <col min="6658" max="6658" width="24.140625" style="2" customWidth="1"/>
    <col min="6659" max="6659" width="13.5703125" style="2" customWidth="1"/>
    <col min="6660" max="6660" width="11.5703125" style="2" customWidth="1"/>
    <col min="6661" max="6661" width="15.7109375" style="2" customWidth="1"/>
    <col min="6662" max="6662" width="16.42578125" style="2" customWidth="1"/>
    <col min="6663" max="6663" width="15.42578125" style="2" customWidth="1"/>
    <col min="6664" max="6664" width="13.7109375" style="2" bestFit="1" customWidth="1"/>
    <col min="6665" max="6665" width="8.85546875" style="2" customWidth="1"/>
    <col min="6666" max="6666" width="12.5703125" style="2" bestFit="1" customWidth="1"/>
    <col min="6667" max="6667" width="8.85546875" style="2" bestFit="1" customWidth="1"/>
    <col min="6668" max="6668" width="15.28515625" style="2" customWidth="1"/>
    <col min="6669" max="6669" width="13.7109375" style="2" bestFit="1" customWidth="1"/>
    <col min="6670" max="6670" width="6.140625" style="2" bestFit="1" customWidth="1"/>
    <col min="6671" max="6671" width="10" style="2" customWidth="1"/>
    <col min="6672" max="6672" width="9.42578125" style="2" bestFit="1" customWidth="1"/>
    <col min="6673" max="6912" width="9.140625" style="2"/>
    <col min="6913" max="6913" width="29.42578125" style="2" customWidth="1"/>
    <col min="6914" max="6914" width="24.140625" style="2" customWidth="1"/>
    <col min="6915" max="6915" width="13.5703125" style="2" customWidth="1"/>
    <col min="6916" max="6916" width="11.5703125" style="2" customWidth="1"/>
    <col min="6917" max="6917" width="15.7109375" style="2" customWidth="1"/>
    <col min="6918" max="6918" width="16.42578125" style="2" customWidth="1"/>
    <col min="6919" max="6919" width="15.42578125" style="2" customWidth="1"/>
    <col min="6920" max="6920" width="13.7109375" style="2" bestFit="1" customWidth="1"/>
    <col min="6921" max="6921" width="8.85546875" style="2" customWidth="1"/>
    <col min="6922" max="6922" width="12.5703125" style="2" bestFit="1" customWidth="1"/>
    <col min="6923" max="6923" width="8.85546875" style="2" bestFit="1" customWidth="1"/>
    <col min="6924" max="6924" width="15.28515625" style="2" customWidth="1"/>
    <col min="6925" max="6925" width="13.7109375" style="2" bestFit="1" customWidth="1"/>
    <col min="6926" max="6926" width="6.140625" style="2" bestFit="1" customWidth="1"/>
    <col min="6927" max="6927" width="10" style="2" customWidth="1"/>
    <col min="6928" max="6928" width="9.42578125" style="2" bestFit="1" customWidth="1"/>
    <col min="6929" max="7168" width="9.140625" style="2"/>
    <col min="7169" max="7169" width="29.42578125" style="2" customWidth="1"/>
    <col min="7170" max="7170" width="24.140625" style="2" customWidth="1"/>
    <col min="7171" max="7171" width="13.5703125" style="2" customWidth="1"/>
    <col min="7172" max="7172" width="11.5703125" style="2" customWidth="1"/>
    <col min="7173" max="7173" width="15.7109375" style="2" customWidth="1"/>
    <col min="7174" max="7174" width="16.42578125" style="2" customWidth="1"/>
    <col min="7175" max="7175" width="15.42578125" style="2" customWidth="1"/>
    <col min="7176" max="7176" width="13.7109375" style="2" bestFit="1" customWidth="1"/>
    <col min="7177" max="7177" width="8.85546875" style="2" customWidth="1"/>
    <col min="7178" max="7178" width="12.5703125" style="2" bestFit="1" customWidth="1"/>
    <col min="7179" max="7179" width="8.85546875" style="2" bestFit="1" customWidth="1"/>
    <col min="7180" max="7180" width="15.28515625" style="2" customWidth="1"/>
    <col min="7181" max="7181" width="13.7109375" style="2" bestFit="1" customWidth="1"/>
    <col min="7182" max="7182" width="6.140625" style="2" bestFit="1" customWidth="1"/>
    <col min="7183" max="7183" width="10" style="2" customWidth="1"/>
    <col min="7184" max="7184" width="9.42578125" style="2" bestFit="1" customWidth="1"/>
    <col min="7185" max="7424" width="9.140625" style="2"/>
    <col min="7425" max="7425" width="29.42578125" style="2" customWidth="1"/>
    <col min="7426" max="7426" width="24.140625" style="2" customWidth="1"/>
    <col min="7427" max="7427" width="13.5703125" style="2" customWidth="1"/>
    <col min="7428" max="7428" width="11.5703125" style="2" customWidth="1"/>
    <col min="7429" max="7429" width="15.7109375" style="2" customWidth="1"/>
    <col min="7430" max="7430" width="16.42578125" style="2" customWidth="1"/>
    <col min="7431" max="7431" width="15.42578125" style="2" customWidth="1"/>
    <col min="7432" max="7432" width="13.7109375" style="2" bestFit="1" customWidth="1"/>
    <col min="7433" max="7433" width="8.85546875" style="2" customWidth="1"/>
    <col min="7434" max="7434" width="12.5703125" style="2" bestFit="1" customWidth="1"/>
    <col min="7435" max="7435" width="8.85546875" style="2" bestFit="1" customWidth="1"/>
    <col min="7436" max="7436" width="15.28515625" style="2" customWidth="1"/>
    <col min="7437" max="7437" width="13.7109375" style="2" bestFit="1" customWidth="1"/>
    <col min="7438" max="7438" width="6.140625" style="2" bestFit="1" customWidth="1"/>
    <col min="7439" max="7439" width="10" style="2" customWidth="1"/>
    <col min="7440" max="7440" width="9.42578125" style="2" bestFit="1" customWidth="1"/>
    <col min="7441" max="7680" width="9.140625" style="2"/>
    <col min="7681" max="7681" width="29.42578125" style="2" customWidth="1"/>
    <col min="7682" max="7682" width="24.140625" style="2" customWidth="1"/>
    <col min="7683" max="7683" width="13.5703125" style="2" customWidth="1"/>
    <col min="7684" max="7684" width="11.5703125" style="2" customWidth="1"/>
    <col min="7685" max="7685" width="15.7109375" style="2" customWidth="1"/>
    <col min="7686" max="7686" width="16.42578125" style="2" customWidth="1"/>
    <col min="7687" max="7687" width="15.42578125" style="2" customWidth="1"/>
    <col min="7688" max="7688" width="13.7109375" style="2" bestFit="1" customWidth="1"/>
    <col min="7689" max="7689" width="8.85546875" style="2" customWidth="1"/>
    <col min="7690" max="7690" width="12.5703125" style="2" bestFit="1" customWidth="1"/>
    <col min="7691" max="7691" width="8.85546875" style="2" bestFit="1" customWidth="1"/>
    <col min="7692" max="7692" width="15.28515625" style="2" customWidth="1"/>
    <col min="7693" max="7693" width="13.7109375" style="2" bestFit="1" customWidth="1"/>
    <col min="7694" max="7694" width="6.140625" style="2" bestFit="1" customWidth="1"/>
    <col min="7695" max="7695" width="10" style="2" customWidth="1"/>
    <col min="7696" max="7696" width="9.42578125" style="2" bestFit="1" customWidth="1"/>
    <col min="7697" max="7936" width="9.140625" style="2"/>
    <col min="7937" max="7937" width="29.42578125" style="2" customWidth="1"/>
    <col min="7938" max="7938" width="24.140625" style="2" customWidth="1"/>
    <col min="7939" max="7939" width="13.5703125" style="2" customWidth="1"/>
    <col min="7940" max="7940" width="11.5703125" style="2" customWidth="1"/>
    <col min="7941" max="7941" width="15.7109375" style="2" customWidth="1"/>
    <col min="7942" max="7942" width="16.42578125" style="2" customWidth="1"/>
    <col min="7943" max="7943" width="15.42578125" style="2" customWidth="1"/>
    <col min="7944" max="7944" width="13.7109375" style="2" bestFit="1" customWidth="1"/>
    <col min="7945" max="7945" width="8.85546875" style="2" customWidth="1"/>
    <col min="7946" max="7946" width="12.5703125" style="2" bestFit="1" customWidth="1"/>
    <col min="7947" max="7947" width="8.85546875" style="2" bestFit="1" customWidth="1"/>
    <col min="7948" max="7948" width="15.28515625" style="2" customWidth="1"/>
    <col min="7949" max="7949" width="13.7109375" style="2" bestFit="1" customWidth="1"/>
    <col min="7950" max="7950" width="6.140625" style="2" bestFit="1" customWidth="1"/>
    <col min="7951" max="7951" width="10" style="2" customWidth="1"/>
    <col min="7952" max="7952" width="9.42578125" style="2" bestFit="1" customWidth="1"/>
    <col min="7953" max="8192" width="9.140625" style="2"/>
    <col min="8193" max="8193" width="29.42578125" style="2" customWidth="1"/>
    <col min="8194" max="8194" width="24.140625" style="2" customWidth="1"/>
    <col min="8195" max="8195" width="13.5703125" style="2" customWidth="1"/>
    <col min="8196" max="8196" width="11.5703125" style="2" customWidth="1"/>
    <col min="8197" max="8197" width="15.7109375" style="2" customWidth="1"/>
    <col min="8198" max="8198" width="16.42578125" style="2" customWidth="1"/>
    <col min="8199" max="8199" width="15.42578125" style="2" customWidth="1"/>
    <col min="8200" max="8200" width="13.7109375" style="2" bestFit="1" customWidth="1"/>
    <col min="8201" max="8201" width="8.85546875" style="2" customWidth="1"/>
    <col min="8202" max="8202" width="12.5703125" style="2" bestFit="1" customWidth="1"/>
    <col min="8203" max="8203" width="8.85546875" style="2" bestFit="1" customWidth="1"/>
    <col min="8204" max="8204" width="15.28515625" style="2" customWidth="1"/>
    <col min="8205" max="8205" width="13.7109375" style="2" bestFit="1" customWidth="1"/>
    <col min="8206" max="8206" width="6.140625" style="2" bestFit="1" customWidth="1"/>
    <col min="8207" max="8207" width="10" style="2" customWidth="1"/>
    <col min="8208" max="8208" width="9.42578125" style="2" bestFit="1" customWidth="1"/>
    <col min="8209" max="8448" width="9.140625" style="2"/>
    <col min="8449" max="8449" width="29.42578125" style="2" customWidth="1"/>
    <col min="8450" max="8450" width="24.140625" style="2" customWidth="1"/>
    <col min="8451" max="8451" width="13.5703125" style="2" customWidth="1"/>
    <col min="8452" max="8452" width="11.5703125" style="2" customWidth="1"/>
    <col min="8453" max="8453" width="15.7109375" style="2" customWidth="1"/>
    <col min="8454" max="8454" width="16.42578125" style="2" customWidth="1"/>
    <col min="8455" max="8455" width="15.42578125" style="2" customWidth="1"/>
    <col min="8456" max="8456" width="13.7109375" style="2" bestFit="1" customWidth="1"/>
    <col min="8457" max="8457" width="8.85546875" style="2" customWidth="1"/>
    <col min="8458" max="8458" width="12.5703125" style="2" bestFit="1" customWidth="1"/>
    <col min="8459" max="8459" width="8.85546875" style="2" bestFit="1" customWidth="1"/>
    <col min="8460" max="8460" width="15.28515625" style="2" customWidth="1"/>
    <col min="8461" max="8461" width="13.7109375" style="2" bestFit="1" customWidth="1"/>
    <col min="8462" max="8462" width="6.140625" style="2" bestFit="1" customWidth="1"/>
    <col min="8463" max="8463" width="10" style="2" customWidth="1"/>
    <col min="8464" max="8464" width="9.42578125" style="2" bestFit="1" customWidth="1"/>
    <col min="8465" max="8704" width="9.140625" style="2"/>
    <col min="8705" max="8705" width="29.42578125" style="2" customWidth="1"/>
    <col min="8706" max="8706" width="24.140625" style="2" customWidth="1"/>
    <col min="8707" max="8707" width="13.5703125" style="2" customWidth="1"/>
    <col min="8708" max="8708" width="11.5703125" style="2" customWidth="1"/>
    <col min="8709" max="8709" width="15.7109375" style="2" customWidth="1"/>
    <col min="8710" max="8710" width="16.42578125" style="2" customWidth="1"/>
    <col min="8711" max="8711" width="15.42578125" style="2" customWidth="1"/>
    <col min="8712" max="8712" width="13.7109375" style="2" bestFit="1" customWidth="1"/>
    <col min="8713" max="8713" width="8.85546875" style="2" customWidth="1"/>
    <col min="8714" max="8714" width="12.5703125" style="2" bestFit="1" customWidth="1"/>
    <col min="8715" max="8715" width="8.85546875" style="2" bestFit="1" customWidth="1"/>
    <col min="8716" max="8716" width="15.28515625" style="2" customWidth="1"/>
    <col min="8717" max="8717" width="13.7109375" style="2" bestFit="1" customWidth="1"/>
    <col min="8718" max="8718" width="6.140625" style="2" bestFit="1" customWidth="1"/>
    <col min="8719" max="8719" width="10" style="2" customWidth="1"/>
    <col min="8720" max="8720" width="9.42578125" style="2" bestFit="1" customWidth="1"/>
    <col min="8721" max="8960" width="9.140625" style="2"/>
    <col min="8961" max="8961" width="29.42578125" style="2" customWidth="1"/>
    <col min="8962" max="8962" width="24.140625" style="2" customWidth="1"/>
    <col min="8963" max="8963" width="13.5703125" style="2" customWidth="1"/>
    <col min="8964" max="8964" width="11.5703125" style="2" customWidth="1"/>
    <col min="8965" max="8965" width="15.7109375" style="2" customWidth="1"/>
    <col min="8966" max="8966" width="16.42578125" style="2" customWidth="1"/>
    <col min="8967" max="8967" width="15.42578125" style="2" customWidth="1"/>
    <col min="8968" max="8968" width="13.7109375" style="2" bestFit="1" customWidth="1"/>
    <col min="8969" max="8969" width="8.85546875" style="2" customWidth="1"/>
    <col min="8970" max="8970" width="12.5703125" style="2" bestFit="1" customWidth="1"/>
    <col min="8971" max="8971" width="8.85546875" style="2" bestFit="1" customWidth="1"/>
    <col min="8972" max="8972" width="15.28515625" style="2" customWidth="1"/>
    <col min="8973" max="8973" width="13.7109375" style="2" bestFit="1" customWidth="1"/>
    <col min="8974" max="8974" width="6.140625" style="2" bestFit="1" customWidth="1"/>
    <col min="8975" max="8975" width="10" style="2" customWidth="1"/>
    <col min="8976" max="8976" width="9.42578125" style="2" bestFit="1" customWidth="1"/>
    <col min="8977" max="9216" width="9.140625" style="2"/>
    <col min="9217" max="9217" width="29.42578125" style="2" customWidth="1"/>
    <col min="9218" max="9218" width="24.140625" style="2" customWidth="1"/>
    <col min="9219" max="9219" width="13.5703125" style="2" customWidth="1"/>
    <col min="9220" max="9220" width="11.5703125" style="2" customWidth="1"/>
    <col min="9221" max="9221" width="15.7109375" style="2" customWidth="1"/>
    <col min="9222" max="9222" width="16.42578125" style="2" customWidth="1"/>
    <col min="9223" max="9223" width="15.42578125" style="2" customWidth="1"/>
    <col min="9224" max="9224" width="13.7109375" style="2" bestFit="1" customWidth="1"/>
    <col min="9225" max="9225" width="8.85546875" style="2" customWidth="1"/>
    <col min="9226" max="9226" width="12.5703125" style="2" bestFit="1" customWidth="1"/>
    <col min="9227" max="9227" width="8.85546875" style="2" bestFit="1" customWidth="1"/>
    <col min="9228" max="9228" width="15.28515625" style="2" customWidth="1"/>
    <col min="9229" max="9229" width="13.7109375" style="2" bestFit="1" customWidth="1"/>
    <col min="9230" max="9230" width="6.140625" style="2" bestFit="1" customWidth="1"/>
    <col min="9231" max="9231" width="10" style="2" customWidth="1"/>
    <col min="9232" max="9232" width="9.42578125" style="2" bestFit="1" customWidth="1"/>
    <col min="9233" max="9472" width="9.140625" style="2"/>
    <col min="9473" max="9473" width="29.42578125" style="2" customWidth="1"/>
    <col min="9474" max="9474" width="24.140625" style="2" customWidth="1"/>
    <col min="9475" max="9475" width="13.5703125" style="2" customWidth="1"/>
    <col min="9476" max="9476" width="11.5703125" style="2" customWidth="1"/>
    <col min="9477" max="9477" width="15.7109375" style="2" customWidth="1"/>
    <col min="9478" max="9478" width="16.42578125" style="2" customWidth="1"/>
    <col min="9479" max="9479" width="15.42578125" style="2" customWidth="1"/>
    <col min="9480" max="9480" width="13.7109375" style="2" bestFit="1" customWidth="1"/>
    <col min="9481" max="9481" width="8.85546875" style="2" customWidth="1"/>
    <col min="9482" max="9482" width="12.5703125" style="2" bestFit="1" customWidth="1"/>
    <col min="9483" max="9483" width="8.85546875" style="2" bestFit="1" customWidth="1"/>
    <col min="9484" max="9484" width="15.28515625" style="2" customWidth="1"/>
    <col min="9485" max="9485" width="13.7109375" style="2" bestFit="1" customWidth="1"/>
    <col min="9486" max="9486" width="6.140625" style="2" bestFit="1" customWidth="1"/>
    <col min="9487" max="9487" width="10" style="2" customWidth="1"/>
    <col min="9488" max="9488" width="9.42578125" style="2" bestFit="1" customWidth="1"/>
    <col min="9489" max="9728" width="9.140625" style="2"/>
    <col min="9729" max="9729" width="29.42578125" style="2" customWidth="1"/>
    <col min="9730" max="9730" width="24.140625" style="2" customWidth="1"/>
    <col min="9731" max="9731" width="13.5703125" style="2" customWidth="1"/>
    <col min="9732" max="9732" width="11.5703125" style="2" customWidth="1"/>
    <col min="9733" max="9733" width="15.7109375" style="2" customWidth="1"/>
    <col min="9734" max="9734" width="16.42578125" style="2" customWidth="1"/>
    <col min="9735" max="9735" width="15.42578125" style="2" customWidth="1"/>
    <col min="9736" max="9736" width="13.7109375" style="2" bestFit="1" customWidth="1"/>
    <col min="9737" max="9737" width="8.85546875" style="2" customWidth="1"/>
    <col min="9738" max="9738" width="12.5703125" style="2" bestFit="1" customWidth="1"/>
    <col min="9739" max="9739" width="8.85546875" style="2" bestFit="1" customWidth="1"/>
    <col min="9740" max="9740" width="15.28515625" style="2" customWidth="1"/>
    <col min="9741" max="9741" width="13.7109375" style="2" bestFit="1" customWidth="1"/>
    <col min="9742" max="9742" width="6.140625" style="2" bestFit="1" customWidth="1"/>
    <col min="9743" max="9743" width="10" style="2" customWidth="1"/>
    <col min="9744" max="9744" width="9.42578125" style="2" bestFit="1" customWidth="1"/>
    <col min="9745" max="9984" width="9.140625" style="2"/>
    <col min="9985" max="9985" width="29.42578125" style="2" customWidth="1"/>
    <col min="9986" max="9986" width="24.140625" style="2" customWidth="1"/>
    <col min="9987" max="9987" width="13.5703125" style="2" customWidth="1"/>
    <col min="9988" max="9988" width="11.5703125" style="2" customWidth="1"/>
    <col min="9989" max="9989" width="15.7109375" style="2" customWidth="1"/>
    <col min="9990" max="9990" width="16.42578125" style="2" customWidth="1"/>
    <col min="9991" max="9991" width="15.42578125" style="2" customWidth="1"/>
    <col min="9992" max="9992" width="13.7109375" style="2" bestFit="1" customWidth="1"/>
    <col min="9993" max="9993" width="8.85546875" style="2" customWidth="1"/>
    <col min="9994" max="9994" width="12.5703125" style="2" bestFit="1" customWidth="1"/>
    <col min="9995" max="9995" width="8.85546875" style="2" bestFit="1" customWidth="1"/>
    <col min="9996" max="9996" width="15.28515625" style="2" customWidth="1"/>
    <col min="9997" max="9997" width="13.7109375" style="2" bestFit="1" customWidth="1"/>
    <col min="9998" max="9998" width="6.140625" style="2" bestFit="1" customWidth="1"/>
    <col min="9999" max="9999" width="10" style="2" customWidth="1"/>
    <col min="10000" max="10000" width="9.42578125" style="2" bestFit="1" customWidth="1"/>
    <col min="10001" max="10240" width="9.140625" style="2"/>
    <col min="10241" max="10241" width="29.42578125" style="2" customWidth="1"/>
    <col min="10242" max="10242" width="24.140625" style="2" customWidth="1"/>
    <col min="10243" max="10243" width="13.5703125" style="2" customWidth="1"/>
    <col min="10244" max="10244" width="11.5703125" style="2" customWidth="1"/>
    <col min="10245" max="10245" width="15.7109375" style="2" customWidth="1"/>
    <col min="10246" max="10246" width="16.42578125" style="2" customWidth="1"/>
    <col min="10247" max="10247" width="15.42578125" style="2" customWidth="1"/>
    <col min="10248" max="10248" width="13.7109375" style="2" bestFit="1" customWidth="1"/>
    <col min="10249" max="10249" width="8.85546875" style="2" customWidth="1"/>
    <col min="10250" max="10250" width="12.5703125" style="2" bestFit="1" customWidth="1"/>
    <col min="10251" max="10251" width="8.85546875" style="2" bestFit="1" customWidth="1"/>
    <col min="10252" max="10252" width="15.28515625" style="2" customWidth="1"/>
    <col min="10253" max="10253" width="13.7109375" style="2" bestFit="1" customWidth="1"/>
    <col min="10254" max="10254" width="6.140625" style="2" bestFit="1" customWidth="1"/>
    <col min="10255" max="10255" width="10" style="2" customWidth="1"/>
    <col min="10256" max="10256" width="9.42578125" style="2" bestFit="1" customWidth="1"/>
    <col min="10257" max="10496" width="9.140625" style="2"/>
    <col min="10497" max="10497" width="29.42578125" style="2" customWidth="1"/>
    <col min="10498" max="10498" width="24.140625" style="2" customWidth="1"/>
    <col min="10499" max="10499" width="13.5703125" style="2" customWidth="1"/>
    <col min="10500" max="10500" width="11.5703125" style="2" customWidth="1"/>
    <col min="10501" max="10501" width="15.7109375" style="2" customWidth="1"/>
    <col min="10502" max="10502" width="16.42578125" style="2" customWidth="1"/>
    <col min="10503" max="10503" width="15.42578125" style="2" customWidth="1"/>
    <col min="10504" max="10504" width="13.7109375" style="2" bestFit="1" customWidth="1"/>
    <col min="10505" max="10505" width="8.85546875" style="2" customWidth="1"/>
    <col min="10506" max="10506" width="12.5703125" style="2" bestFit="1" customWidth="1"/>
    <col min="10507" max="10507" width="8.85546875" style="2" bestFit="1" customWidth="1"/>
    <col min="10508" max="10508" width="15.28515625" style="2" customWidth="1"/>
    <col min="10509" max="10509" width="13.7109375" style="2" bestFit="1" customWidth="1"/>
    <col min="10510" max="10510" width="6.140625" style="2" bestFit="1" customWidth="1"/>
    <col min="10511" max="10511" width="10" style="2" customWidth="1"/>
    <col min="10512" max="10512" width="9.42578125" style="2" bestFit="1" customWidth="1"/>
    <col min="10513" max="10752" width="9.140625" style="2"/>
    <col min="10753" max="10753" width="29.42578125" style="2" customWidth="1"/>
    <col min="10754" max="10754" width="24.140625" style="2" customWidth="1"/>
    <col min="10755" max="10755" width="13.5703125" style="2" customWidth="1"/>
    <col min="10756" max="10756" width="11.5703125" style="2" customWidth="1"/>
    <col min="10757" max="10757" width="15.7109375" style="2" customWidth="1"/>
    <col min="10758" max="10758" width="16.42578125" style="2" customWidth="1"/>
    <col min="10759" max="10759" width="15.42578125" style="2" customWidth="1"/>
    <col min="10760" max="10760" width="13.7109375" style="2" bestFit="1" customWidth="1"/>
    <col min="10761" max="10761" width="8.85546875" style="2" customWidth="1"/>
    <col min="10762" max="10762" width="12.5703125" style="2" bestFit="1" customWidth="1"/>
    <col min="10763" max="10763" width="8.85546875" style="2" bestFit="1" customWidth="1"/>
    <col min="10764" max="10764" width="15.28515625" style="2" customWidth="1"/>
    <col min="10765" max="10765" width="13.7109375" style="2" bestFit="1" customWidth="1"/>
    <col min="10766" max="10766" width="6.140625" style="2" bestFit="1" customWidth="1"/>
    <col min="10767" max="10767" width="10" style="2" customWidth="1"/>
    <col min="10768" max="10768" width="9.42578125" style="2" bestFit="1" customWidth="1"/>
    <col min="10769" max="11008" width="9.140625" style="2"/>
    <col min="11009" max="11009" width="29.42578125" style="2" customWidth="1"/>
    <col min="11010" max="11010" width="24.140625" style="2" customWidth="1"/>
    <col min="11011" max="11011" width="13.5703125" style="2" customWidth="1"/>
    <col min="11012" max="11012" width="11.5703125" style="2" customWidth="1"/>
    <col min="11013" max="11013" width="15.7109375" style="2" customWidth="1"/>
    <col min="11014" max="11014" width="16.42578125" style="2" customWidth="1"/>
    <col min="11015" max="11015" width="15.42578125" style="2" customWidth="1"/>
    <col min="11016" max="11016" width="13.7109375" style="2" bestFit="1" customWidth="1"/>
    <col min="11017" max="11017" width="8.85546875" style="2" customWidth="1"/>
    <col min="11018" max="11018" width="12.5703125" style="2" bestFit="1" customWidth="1"/>
    <col min="11019" max="11019" width="8.85546875" style="2" bestFit="1" customWidth="1"/>
    <col min="11020" max="11020" width="15.28515625" style="2" customWidth="1"/>
    <col min="11021" max="11021" width="13.7109375" style="2" bestFit="1" customWidth="1"/>
    <col min="11022" max="11022" width="6.140625" style="2" bestFit="1" customWidth="1"/>
    <col min="11023" max="11023" width="10" style="2" customWidth="1"/>
    <col min="11024" max="11024" width="9.42578125" style="2" bestFit="1" customWidth="1"/>
    <col min="11025" max="11264" width="9.140625" style="2"/>
    <col min="11265" max="11265" width="29.42578125" style="2" customWidth="1"/>
    <col min="11266" max="11266" width="24.140625" style="2" customWidth="1"/>
    <col min="11267" max="11267" width="13.5703125" style="2" customWidth="1"/>
    <col min="11268" max="11268" width="11.5703125" style="2" customWidth="1"/>
    <col min="11269" max="11269" width="15.7109375" style="2" customWidth="1"/>
    <col min="11270" max="11270" width="16.42578125" style="2" customWidth="1"/>
    <col min="11271" max="11271" width="15.42578125" style="2" customWidth="1"/>
    <col min="11272" max="11272" width="13.7109375" style="2" bestFit="1" customWidth="1"/>
    <col min="11273" max="11273" width="8.85546875" style="2" customWidth="1"/>
    <col min="11274" max="11274" width="12.5703125" style="2" bestFit="1" customWidth="1"/>
    <col min="11275" max="11275" width="8.85546875" style="2" bestFit="1" customWidth="1"/>
    <col min="11276" max="11276" width="15.28515625" style="2" customWidth="1"/>
    <col min="11277" max="11277" width="13.7109375" style="2" bestFit="1" customWidth="1"/>
    <col min="11278" max="11278" width="6.140625" style="2" bestFit="1" customWidth="1"/>
    <col min="11279" max="11279" width="10" style="2" customWidth="1"/>
    <col min="11280" max="11280" width="9.42578125" style="2" bestFit="1" customWidth="1"/>
    <col min="11281" max="11520" width="9.140625" style="2"/>
    <col min="11521" max="11521" width="29.42578125" style="2" customWidth="1"/>
    <col min="11522" max="11522" width="24.140625" style="2" customWidth="1"/>
    <col min="11523" max="11523" width="13.5703125" style="2" customWidth="1"/>
    <col min="11524" max="11524" width="11.5703125" style="2" customWidth="1"/>
    <col min="11525" max="11525" width="15.7109375" style="2" customWidth="1"/>
    <col min="11526" max="11526" width="16.42578125" style="2" customWidth="1"/>
    <col min="11527" max="11527" width="15.42578125" style="2" customWidth="1"/>
    <col min="11528" max="11528" width="13.7109375" style="2" bestFit="1" customWidth="1"/>
    <col min="11529" max="11529" width="8.85546875" style="2" customWidth="1"/>
    <col min="11530" max="11530" width="12.5703125" style="2" bestFit="1" customWidth="1"/>
    <col min="11531" max="11531" width="8.85546875" style="2" bestFit="1" customWidth="1"/>
    <col min="11532" max="11532" width="15.28515625" style="2" customWidth="1"/>
    <col min="11533" max="11533" width="13.7109375" style="2" bestFit="1" customWidth="1"/>
    <col min="11534" max="11534" width="6.140625" style="2" bestFit="1" customWidth="1"/>
    <col min="11535" max="11535" width="10" style="2" customWidth="1"/>
    <col min="11536" max="11536" width="9.42578125" style="2" bestFit="1" customWidth="1"/>
    <col min="11537" max="11776" width="9.140625" style="2"/>
    <col min="11777" max="11777" width="29.42578125" style="2" customWidth="1"/>
    <col min="11778" max="11778" width="24.140625" style="2" customWidth="1"/>
    <col min="11779" max="11779" width="13.5703125" style="2" customWidth="1"/>
    <col min="11780" max="11780" width="11.5703125" style="2" customWidth="1"/>
    <col min="11781" max="11781" width="15.7109375" style="2" customWidth="1"/>
    <col min="11782" max="11782" width="16.42578125" style="2" customWidth="1"/>
    <col min="11783" max="11783" width="15.42578125" style="2" customWidth="1"/>
    <col min="11784" max="11784" width="13.7109375" style="2" bestFit="1" customWidth="1"/>
    <col min="11785" max="11785" width="8.85546875" style="2" customWidth="1"/>
    <col min="11786" max="11786" width="12.5703125" style="2" bestFit="1" customWidth="1"/>
    <col min="11787" max="11787" width="8.85546875" style="2" bestFit="1" customWidth="1"/>
    <col min="11788" max="11788" width="15.28515625" style="2" customWidth="1"/>
    <col min="11789" max="11789" width="13.7109375" style="2" bestFit="1" customWidth="1"/>
    <col min="11790" max="11790" width="6.140625" style="2" bestFit="1" customWidth="1"/>
    <col min="11791" max="11791" width="10" style="2" customWidth="1"/>
    <col min="11792" max="11792" width="9.42578125" style="2" bestFit="1" customWidth="1"/>
    <col min="11793" max="12032" width="9.140625" style="2"/>
    <col min="12033" max="12033" width="29.42578125" style="2" customWidth="1"/>
    <col min="12034" max="12034" width="24.140625" style="2" customWidth="1"/>
    <col min="12035" max="12035" width="13.5703125" style="2" customWidth="1"/>
    <col min="12036" max="12036" width="11.5703125" style="2" customWidth="1"/>
    <col min="12037" max="12037" width="15.7109375" style="2" customWidth="1"/>
    <col min="12038" max="12038" width="16.42578125" style="2" customWidth="1"/>
    <col min="12039" max="12039" width="15.42578125" style="2" customWidth="1"/>
    <col min="12040" max="12040" width="13.7109375" style="2" bestFit="1" customWidth="1"/>
    <col min="12041" max="12041" width="8.85546875" style="2" customWidth="1"/>
    <col min="12042" max="12042" width="12.5703125" style="2" bestFit="1" customWidth="1"/>
    <col min="12043" max="12043" width="8.85546875" style="2" bestFit="1" customWidth="1"/>
    <col min="12044" max="12044" width="15.28515625" style="2" customWidth="1"/>
    <col min="12045" max="12045" width="13.7109375" style="2" bestFit="1" customWidth="1"/>
    <col min="12046" max="12046" width="6.140625" style="2" bestFit="1" customWidth="1"/>
    <col min="12047" max="12047" width="10" style="2" customWidth="1"/>
    <col min="12048" max="12048" width="9.42578125" style="2" bestFit="1" customWidth="1"/>
    <col min="12049" max="12288" width="9.140625" style="2"/>
    <col min="12289" max="12289" width="29.42578125" style="2" customWidth="1"/>
    <col min="12290" max="12290" width="24.140625" style="2" customWidth="1"/>
    <col min="12291" max="12291" width="13.5703125" style="2" customWidth="1"/>
    <col min="12292" max="12292" width="11.5703125" style="2" customWidth="1"/>
    <col min="12293" max="12293" width="15.7109375" style="2" customWidth="1"/>
    <col min="12294" max="12294" width="16.42578125" style="2" customWidth="1"/>
    <col min="12295" max="12295" width="15.42578125" style="2" customWidth="1"/>
    <col min="12296" max="12296" width="13.7109375" style="2" bestFit="1" customWidth="1"/>
    <col min="12297" max="12297" width="8.85546875" style="2" customWidth="1"/>
    <col min="12298" max="12298" width="12.5703125" style="2" bestFit="1" customWidth="1"/>
    <col min="12299" max="12299" width="8.85546875" style="2" bestFit="1" customWidth="1"/>
    <col min="12300" max="12300" width="15.28515625" style="2" customWidth="1"/>
    <col min="12301" max="12301" width="13.7109375" style="2" bestFit="1" customWidth="1"/>
    <col min="12302" max="12302" width="6.140625" style="2" bestFit="1" customWidth="1"/>
    <col min="12303" max="12303" width="10" style="2" customWidth="1"/>
    <col min="12304" max="12304" width="9.42578125" style="2" bestFit="1" customWidth="1"/>
    <col min="12305" max="12544" width="9.140625" style="2"/>
    <col min="12545" max="12545" width="29.42578125" style="2" customWidth="1"/>
    <col min="12546" max="12546" width="24.140625" style="2" customWidth="1"/>
    <col min="12547" max="12547" width="13.5703125" style="2" customWidth="1"/>
    <col min="12548" max="12548" width="11.5703125" style="2" customWidth="1"/>
    <col min="12549" max="12549" width="15.7109375" style="2" customWidth="1"/>
    <col min="12550" max="12550" width="16.42578125" style="2" customWidth="1"/>
    <col min="12551" max="12551" width="15.42578125" style="2" customWidth="1"/>
    <col min="12552" max="12552" width="13.7109375" style="2" bestFit="1" customWidth="1"/>
    <col min="12553" max="12553" width="8.85546875" style="2" customWidth="1"/>
    <col min="12554" max="12554" width="12.5703125" style="2" bestFit="1" customWidth="1"/>
    <col min="12555" max="12555" width="8.85546875" style="2" bestFit="1" customWidth="1"/>
    <col min="12556" max="12556" width="15.28515625" style="2" customWidth="1"/>
    <col min="12557" max="12557" width="13.7109375" style="2" bestFit="1" customWidth="1"/>
    <col min="12558" max="12558" width="6.140625" style="2" bestFit="1" customWidth="1"/>
    <col min="12559" max="12559" width="10" style="2" customWidth="1"/>
    <col min="12560" max="12560" width="9.42578125" style="2" bestFit="1" customWidth="1"/>
    <col min="12561" max="12800" width="9.140625" style="2"/>
    <col min="12801" max="12801" width="29.42578125" style="2" customWidth="1"/>
    <col min="12802" max="12802" width="24.140625" style="2" customWidth="1"/>
    <col min="12803" max="12803" width="13.5703125" style="2" customWidth="1"/>
    <col min="12804" max="12804" width="11.5703125" style="2" customWidth="1"/>
    <col min="12805" max="12805" width="15.7109375" style="2" customWidth="1"/>
    <col min="12806" max="12806" width="16.42578125" style="2" customWidth="1"/>
    <col min="12807" max="12807" width="15.42578125" style="2" customWidth="1"/>
    <col min="12808" max="12808" width="13.7109375" style="2" bestFit="1" customWidth="1"/>
    <col min="12809" max="12809" width="8.85546875" style="2" customWidth="1"/>
    <col min="12810" max="12810" width="12.5703125" style="2" bestFit="1" customWidth="1"/>
    <col min="12811" max="12811" width="8.85546875" style="2" bestFit="1" customWidth="1"/>
    <col min="12812" max="12812" width="15.28515625" style="2" customWidth="1"/>
    <col min="12813" max="12813" width="13.7109375" style="2" bestFit="1" customWidth="1"/>
    <col min="12814" max="12814" width="6.140625" style="2" bestFit="1" customWidth="1"/>
    <col min="12815" max="12815" width="10" style="2" customWidth="1"/>
    <col min="12816" max="12816" width="9.42578125" style="2" bestFit="1" customWidth="1"/>
    <col min="12817" max="13056" width="9.140625" style="2"/>
    <col min="13057" max="13057" width="29.42578125" style="2" customWidth="1"/>
    <col min="13058" max="13058" width="24.140625" style="2" customWidth="1"/>
    <col min="13059" max="13059" width="13.5703125" style="2" customWidth="1"/>
    <col min="13060" max="13060" width="11.5703125" style="2" customWidth="1"/>
    <col min="13061" max="13061" width="15.7109375" style="2" customWidth="1"/>
    <col min="13062" max="13062" width="16.42578125" style="2" customWidth="1"/>
    <col min="13063" max="13063" width="15.42578125" style="2" customWidth="1"/>
    <col min="13064" max="13064" width="13.7109375" style="2" bestFit="1" customWidth="1"/>
    <col min="13065" max="13065" width="8.85546875" style="2" customWidth="1"/>
    <col min="13066" max="13066" width="12.5703125" style="2" bestFit="1" customWidth="1"/>
    <col min="13067" max="13067" width="8.85546875" style="2" bestFit="1" customWidth="1"/>
    <col min="13068" max="13068" width="15.28515625" style="2" customWidth="1"/>
    <col min="13069" max="13069" width="13.7109375" style="2" bestFit="1" customWidth="1"/>
    <col min="13070" max="13070" width="6.140625" style="2" bestFit="1" customWidth="1"/>
    <col min="13071" max="13071" width="10" style="2" customWidth="1"/>
    <col min="13072" max="13072" width="9.42578125" style="2" bestFit="1" customWidth="1"/>
    <col min="13073" max="13312" width="9.140625" style="2"/>
    <col min="13313" max="13313" width="29.42578125" style="2" customWidth="1"/>
    <col min="13314" max="13314" width="24.140625" style="2" customWidth="1"/>
    <col min="13315" max="13315" width="13.5703125" style="2" customWidth="1"/>
    <col min="13316" max="13316" width="11.5703125" style="2" customWidth="1"/>
    <col min="13317" max="13317" width="15.7109375" style="2" customWidth="1"/>
    <col min="13318" max="13318" width="16.42578125" style="2" customWidth="1"/>
    <col min="13319" max="13319" width="15.42578125" style="2" customWidth="1"/>
    <col min="13320" max="13320" width="13.7109375" style="2" bestFit="1" customWidth="1"/>
    <col min="13321" max="13321" width="8.85546875" style="2" customWidth="1"/>
    <col min="13322" max="13322" width="12.5703125" style="2" bestFit="1" customWidth="1"/>
    <col min="13323" max="13323" width="8.85546875" style="2" bestFit="1" customWidth="1"/>
    <col min="13324" max="13324" width="15.28515625" style="2" customWidth="1"/>
    <col min="13325" max="13325" width="13.7109375" style="2" bestFit="1" customWidth="1"/>
    <col min="13326" max="13326" width="6.140625" style="2" bestFit="1" customWidth="1"/>
    <col min="13327" max="13327" width="10" style="2" customWidth="1"/>
    <col min="13328" max="13328" width="9.42578125" style="2" bestFit="1" customWidth="1"/>
    <col min="13329" max="13568" width="9.140625" style="2"/>
    <col min="13569" max="13569" width="29.42578125" style="2" customWidth="1"/>
    <col min="13570" max="13570" width="24.140625" style="2" customWidth="1"/>
    <col min="13571" max="13571" width="13.5703125" style="2" customWidth="1"/>
    <col min="13572" max="13572" width="11.5703125" style="2" customWidth="1"/>
    <col min="13573" max="13573" width="15.7109375" style="2" customWidth="1"/>
    <col min="13574" max="13574" width="16.42578125" style="2" customWidth="1"/>
    <col min="13575" max="13575" width="15.42578125" style="2" customWidth="1"/>
    <col min="13576" max="13576" width="13.7109375" style="2" bestFit="1" customWidth="1"/>
    <col min="13577" max="13577" width="8.85546875" style="2" customWidth="1"/>
    <col min="13578" max="13578" width="12.5703125" style="2" bestFit="1" customWidth="1"/>
    <col min="13579" max="13579" width="8.85546875" style="2" bestFit="1" customWidth="1"/>
    <col min="13580" max="13580" width="15.28515625" style="2" customWidth="1"/>
    <col min="13581" max="13581" width="13.7109375" style="2" bestFit="1" customWidth="1"/>
    <col min="13582" max="13582" width="6.140625" style="2" bestFit="1" customWidth="1"/>
    <col min="13583" max="13583" width="10" style="2" customWidth="1"/>
    <col min="13584" max="13584" width="9.42578125" style="2" bestFit="1" customWidth="1"/>
    <col min="13585" max="13824" width="9.140625" style="2"/>
    <col min="13825" max="13825" width="29.42578125" style="2" customWidth="1"/>
    <col min="13826" max="13826" width="24.140625" style="2" customWidth="1"/>
    <col min="13827" max="13827" width="13.5703125" style="2" customWidth="1"/>
    <col min="13828" max="13828" width="11.5703125" style="2" customWidth="1"/>
    <col min="13829" max="13829" width="15.7109375" style="2" customWidth="1"/>
    <col min="13830" max="13830" width="16.42578125" style="2" customWidth="1"/>
    <col min="13831" max="13831" width="15.42578125" style="2" customWidth="1"/>
    <col min="13832" max="13832" width="13.7109375" style="2" bestFit="1" customWidth="1"/>
    <col min="13833" max="13833" width="8.85546875" style="2" customWidth="1"/>
    <col min="13834" max="13834" width="12.5703125" style="2" bestFit="1" customWidth="1"/>
    <col min="13835" max="13835" width="8.85546875" style="2" bestFit="1" customWidth="1"/>
    <col min="13836" max="13836" width="15.28515625" style="2" customWidth="1"/>
    <col min="13837" max="13837" width="13.7109375" style="2" bestFit="1" customWidth="1"/>
    <col min="13838" max="13838" width="6.140625" style="2" bestFit="1" customWidth="1"/>
    <col min="13839" max="13839" width="10" style="2" customWidth="1"/>
    <col min="13840" max="13840" width="9.42578125" style="2" bestFit="1" customWidth="1"/>
    <col min="13841" max="14080" width="9.140625" style="2"/>
    <col min="14081" max="14081" width="29.42578125" style="2" customWidth="1"/>
    <col min="14082" max="14082" width="24.140625" style="2" customWidth="1"/>
    <col min="14083" max="14083" width="13.5703125" style="2" customWidth="1"/>
    <col min="14084" max="14084" width="11.5703125" style="2" customWidth="1"/>
    <col min="14085" max="14085" width="15.7109375" style="2" customWidth="1"/>
    <col min="14086" max="14086" width="16.42578125" style="2" customWidth="1"/>
    <col min="14087" max="14087" width="15.42578125" style="2" customWidth="1"/>
    <col min="14088" max="14088" width="13.7109375" style="2" bestFit="1" customWidth="1"/>
    <col min="14089" max="14089" width="8.85546875" style="2" customWidth="1"/>
    <col min="14090" max="14090" width="12.5703125" style="2" bestFit="1" customWidth="1"/>
    <col min="14091" max="14091" width="8.85546875" style="2" bestFit="1" customWidth="1"/>
    <col min="14092" max="14092" width="15.28515625" style="2" customWidth="1"/>
    <col min="14093" max="14093" width="13.7109375" style="2" bestFit="1" customWidth="1"/>
    <col min="14094" max="14094" width="6.140625" style="2" bestFit="1" customWidth="1"/>
    <col min="14095" max="14095" width="10" style="2" customWidth="1"/>
    <col min="14096" max="14096" width="9.42578125" style="2" bestFit="1" customWidth="1"/>
    <col min="14097" max="14336" width="9.140625" style="2"/>
    <col min="14337" max="14337" width="29.42578125" style="2" customWidth="1"/>
    <col min="14338" max="14338" width="24.140625" style="2" customWidth="1"/>
    <col min="14339" max="14339" width="13.5703125" style="2" customWidth="1"/>
    <col min="14340" max="14340" width="11.5703125" style="2" customWidth="1"/>
    <col min="14341" max="14341" width="15.7109375" style="2" customWidth="1"/>
    <col min="14342" max="14342" width="16.42578125" style="2" customWidth="1"/>
    <col min="14343" max="14343" width="15.42578125" style="2" customWidth="1"/>
    <col min="14344" max="14344" width="13.7109375" style="2" bestFit="1" customWidth="1"/>
    <col min="14345" max="14345" width="8.85546875" style="2" customWidth="1"/>
    <col min="14346" max="14346" width="12.5703125" style="2" bestFit="1" customWidth="1"/>
    <col min="14347" max="14347" width="8.85546875" style="2" bestFit="1" customWidth="1"/>
    <col min="14348" max="14348" width="15.28515625" style="2" customWidth="1"/>
    <col min="14349" max="14349" width="13.7109375" style="2" bestFit="1" customWidth="1"/>
    <col min="14350" max="14350" width="6.140625" style="2" bestFit="1" customWidth="1"/>
    <col min="14351" max="14351" width="10" style="2" customWidth="1"/>
    <col min="14352" max="14352" width="9.42578125" style="2" bestFit="1" customWidth="1"/>
    <col min="14353" max="14592" width="9.140625" style="2"/>
    <col min="14593" max="14593" width="29.42578125" style="2" customWidth="1"/>
    <col min="14594" max="14594" width="24.140625" style="2" customWidth="1"/>
    <col min="14595" max="14595" width="13.5703125" style="2" customWidth="1"/>
    <col min="14596" max="14596" width="11.5703125" style="2" customWidth="1"/>
    <col min="14597" max="14597" width="15.7109375" style="2" customWidth="1"/>
    <col min="14598" max="14598" width="16.42578125" style="2" customWidth="1"/>
    <col min="14599" max="14599" width="15.42578125" style="2" customWidth="1"/>
    <col min="14600" max="14600" width="13.7109375" style="2" bestFit="1" customWidth="1"/>
    <col min="14601" max="14601" width="8.85546875" style="2" customWidth="1"/>
    <col min="14602" max="14602" width="12.5703125" style="2" bestFit="1" customWidth="1"/>
    <col min="14603" max="14603" width="8.85546875" style="2" bestFit="1" customWidth="1"/>
    <col min="14604" max="14604" width="15.28515625" style="2" customWidth="1"/>
    <col min="14605" max="14605" width="13.7109375" style="2" bestFit="1" customWidth="1"/>
    <col min="14606" max="14606" width="6.140625" style="2" bestFit="1" customWidth="1"/>
    <col min="14607" max="14607" width="10" style="2" customWidth="1"/>
    <col min="14608" max="14608" width="9.42578125" style="2" bestFit="1" customWidth="1"/>
    <col min="14609" max="14848" width="9.140625" style="2"/>
    <col min="14849" max="14849" width="29.42578125" style="2" customWidth="1"/>
    <col min="14850" max="14850" width="24.140625" style="2" customWidth="1"/>
    <col min="14851" max="14851" width="13.5703125" style="2" customWidth="1"/>
    <col min="14852" max="14852" width="11.5703125" style="2" customWidth="1"/>
    <col min="14853" max="14853" width="15.7109375" style="2" customWidth="1"/>
    <col min="14854" max="14854" width="16.42578125" style="2" customWidth="1"/>
    <col min="14855" max="14855" width="15.42578125" style="2" customWidth="1"/>
    <col min="14856" max="14856" width="13.7109375" style="2" bestFit="1" customWidth="1"/>
    <col min="14857" max="14857" width="8.85546875" style="2" customWidth="1"/>
    <col min="14858" max="14858" width="12.5703125" style="2" bestFit="1" customWidth="1"/>
    <col min="14859" max="14859" width="8.85546875" style="2" bestFit="1" customWidth="1"/>
    <col min="14860" max="14860" width="15.28515625" style="2" customWidth="1"/>
    <col min="14861" max="14861" width="13.7109375" style="2" bestFit="1" customWidth="1"/>
    <col min="14862" max="14862" width="6.140625" style="2" bestFit="1" customWidth="1"/>
    <col min="14863" max="14863" width="10" style="2" customWidth="1"/>
    <col min="14864" max="14864" width="9.42578125" style="2" bestFit="1" customWidth="1"/>
    <col min="14865" max="15104" width="9.140625" style="2"/>
    <col min="15105" max="15105" width="29.42578125" style="2" customWidth="1"/>
    <col min="15106" max="15106" width="24.140625" style="2" customWidth="1"/>
    <col min="15107" max="15107" width="13.5703125" style="2" customWidth="1"/>
    <col min="15108" max="15108" width="11.5703125" style="2" customWidth="1"/>
    <col min="15109" max="15109" width="15.7109375" style="2" customWidth="1"/>
    <col min="15110" max="15110" width="16.42578125" style="2" customWidth="1"/>
    <col min="15111" max="15111" width="15.42578125" style="2" customWidth="1"/>
    <col min="15112" max="15112" width="13.7109375" style="2" bestFit="1" customWidth="1"/>
    <col min="15113" max="15113" width="8.85546875" style="2" customWidth="1"/>
    <col min="15114" max="15114" width="12.5703125" style="2" bestFit="1" customWidth="1"/>
    <col min="15115" max="15115" width="8.85546875" style="2" bestFit="1" customWidth="1"/>
    <col min="15116" max="15116" width="15.28515625" style="2" customWidth="1"/>
    <col min="15117" max="15117" width="13.7109375" style="2" bestFit="1" customWidth="1"/>
    <col min="15118" max="15118" width="6.140625" style="2" bestFit="1" customWidth="1"/>
    <col min="15119" max="15119" width="10" style="2" customWidth="1"/>
    <col min="15120" max="15120" width="9.42578125" style="2" bestFit="1" customWidth="1"/>
    <col min="15121" max="15360" width="9.140625" style="2"/>
    <col min="15361" max="15361" width="29.42578125" style="2" customWidth="1"/>
    <col min="15362" max="15362" width="24.140625" style="2" customWidth="1"/>
    <col min="15363" max="15363" width="13.5703125" style="2" customWidth="1"/>
    <col min="15364" max="15364" width="11.5703125" style="2" customWidth="1"/>
    <col min="15365" max="15365" width="15.7109375" style="2" customWidth="1"/>
    <col min="15366" max="15366" width="16.42578125" style="2" customWidth="1"/>
    <col min="15367" max="15367" width="15.42578125" style="2" customWidth="1"/>
    <col min="15368" max="15368" width="13.7109375" style="2" bestFit="1" customWidth="1"/>
    <col min="15369" max="15369" width="8.85546875" style="2" customWidth="1"/>
    <col min="15370" max="15370" width="12.5703125" style="2" bestFit="1" customWidth="1"/>
    <col min="15371" max="15371" width="8.85546875" style="2" bestFit="1" customWidth="1"/>
    <col min="15372" max="15372" width="15.28515625" style="2" customWidth="1"/>
    <col min="15373" max="15373" width="13.7109375" style="2" bestFit="1" customWidth="1"/>
    <col min="15374" max="15374" width="6.140625" style="2" bestFit="1" customWidth="1"/>
    <col min="15375" max="15375" width="10" style="2" customWidth="1"/>
    <col min="15376" max="15376" width="9.42578125" style="2" bestFit="1" customWidth="1"/>
    <col min="15377" max="15616" width="9.140625" style="2"/>
    <col min="15617" max="15617" width="29.42578125" style="2" customWidth="1"/>
    <col min="15618" max="15618" width="24.140625" style="2" customWidth="1"/>
    <col min="15619" max="15619" width="13.5703125" style="2" customWidth="1"/>
    <col min="15620" max="15620" width="11.5703125" style="2" customWidth="1"/>
    <col min="15621" max="15621" width="15.7109375" style="2" customWidth="1"/>
    <col min="15622" max="15622" width="16.42578125" style="2" customWidth="1"/>
    <col min="15623" max="15623" width="15.42578125" style="2" customWidth="1"/>
    <col min="15624" max="15624" width="13.7109375" style="2" bestFit="1" customWidth="1"/>
    <col min="15625" max="15625" width="8.85546875" style="2" customWidth="1"/>
    <col min="15626" max="15626" width="12.5703125" style="2" bestFit="1" customWidth="1"/>
    <col min="15627" max="15627" width="8.85546875" style="2" bestFit="1" customWidth="1"/>
    <col min="15628" max="15628" width="15.28515625" style="2" customWidth="1"/>
    <col min="15629" max="15629" width="13.7109375" style="2" bestFit="1" customWidth="1"/>
    <col min="15630" max="15630" width="6.140625" style="2" bestFit="1" customWidth="1"/>
    <col min="15631" max="15631" width="10" style="2" customWidth="1"/>
    <col min="15632" max="15632" width="9.42578125" style="2" bestFit="1" customWidth="1"/>
    <col min="15633" max="15872" width="9.140625" style="2"/>
    <col min="15873" max="15873" width="29.42578125" style="2" customWidth="1"/>
    <col min="15874" max="15874" width="24.140625" style="2" customWidth="1"/>
    <col min="15875" max="15875" width="13.5703125" style="2" customWidth="1"/>
    <col min="15876" max="15876" width="11.5703125" style="2" customWidth="1"/>
    <col min="15877" max="15877" width="15.7109375" style="2" customWidth="1"/>
    <col min="15878" max="15878" width="16.42578125" style="2" customWidth="1"/>
    <col min="15879" max="15879" width="15.42578125" style="2" customWidth="1"/>
    <col min="15880" max="15880" width="13.7109375" style="2" bestFit="1" customWidth="1"/>
    <col min="15881" max="15881" width="8.85546875" style="2" customWidth="1"/>
    <col min="15882" max="15882" width="12.5703125" style="2" bestFit="1" customWidth="1"/>
    <col min="15883" max="15883" width="8.85546875" style="2" bestFit="1" customWidth="1"/>
    <col min="15884" max="15884" width="15.28515625" style="2" customWidth="1"/>
    <col min="15885" max="15885" width="13.7109375" style="2" bestFit="1" customWidth="1"/>
    <col min="15886" max="15886" width="6.140625" style="2" bestFit="1" customWidth="1"/>
    <col min="15887" max="15887" width="10" style="2" customWidth="1"/>
    <col min="15888" max="15888" width="9.42578125" style="2" bestFit="1" customWidth="1"/>
    <col min="15889" max="16128" width="9.140625" style="2"/>
    <col min="16129" max="16129" width="29.42578125" style="2" customWidth="1"/>
    <col min="16130" max="16130" width="24.140625" style="2" customWidth="1"/>
    <col min="16131" max="16131" width="13.5703125" style="2" customWidth="1"/>
    <col min="16132" max="16132" width="11.5703125" style="2" customWidth="1"/>
    <col min="16133" max="16133" width="15.7109375" style="2" customWidth="1"/>
    <col min="16134" max="16134" width="16.42578125" style="2" customWidth="1"/>
    <col min="16135" max="16135" width="15.42578125" style="2" customWidth="1"/>
    <col min="16136" max="16136" width="13.7109375" style="2" bestFit="1" customWidth="1"/>
    <col min="16137" max="16137" width="8.85546875" style="2" customWidth="1"/>
    <col min="16138" max="16138" width="12.5703125" style="2" bestFit="1" customWidth="1"/>
    <col min="16139" max="16139" width="8.85546875" style="2" bestFit="1" customWidth="1"/>
    <col min="16140" max="16140" width="15.28515625" style="2" customWidth="1"/>
    <col min="16141" max="16141" width="13.7109375" style="2" bestFit="1" customWidth="1"/>
    <col min="16142" max="16142" width="6.140625" style="2" bestFit="1" customWidth="1"/>
    <col min="16143" max="16143" width="10" style="2" customWidth="1"/>
    <col min="16144" max="16144" width="9.42578125" style="2" bestFit="1" customWidth="1"/>
    <col min="16145" max="16145" width="9.140625" style="2" customWidth="1"/>
    <col min="16146" max="16384" width="9.140625" style="2"/>
  </cols>
  <sheetData>
    <row r="1" spans="1:53" x14ac:dyDescent="0.25">
      <c r="A1" s="269" t="s">
        <v>0</v>
      </c>
      <c r="B1" s="275" t="s">
        <v>130</v>
      </c>
      <c r="C1" s="275" t="s">
        <v>131</v>
      </c>
      <c r="D1" s="275" t="s">
        <v>132</v>
      </c>
      <c r="E1" s="275" t="s">
        <v>133</v>
      </c>
      <c r="F1" s="271" t="s">
        <v>134</v>
      </c>
      <c r="G1" s="272"/>
      <c r="H1" s="272"/>
      <c r="I1" s="272"/>
      <c r="J1" s="272"/>
      <c r="K1" s="272"/>
      <c r="L1" s="272"/>
      <c r="M1" s="272"/>
      <c r="N1" s="272"/>
      <c r="O1" s="273"/>
      <c r="P1" s="266" t="s">
        <v>135</v>
      </c>
    </row>
    <row r="2" spans="1:53" x14ac:dyDescent="0.25">
      <c r="A2" s="274"/>
      <c r="B2" s="276"/>
      <c r="C2" s="276"/>
      <c r="D2" s="276"/>
      <c r="E2" s="276"/>
      <c r="F2" s="269" t="s">
        <v>1</v>
      </c>
      <c r="G2" s="271" t="s">
        <v>136</v>
      </c>
      <c r="H2" s="272"/>
      <c r="I2" s="272"/>
      <c r="J2" s="272"/>
      <c r="K2" s="272"/>
      <c r="L2" s="272"/>
      <c r="M2" s="272"/>
      <c r="N2" s="272"/>
      <c r="O2" s="273"/>
      <c r="P2" s="267"/>
    </row>
    <row r="3" spans="1:53" ht="33.75" x14ac:dyDescent="0.25">
      <c r="A3" s="270"/>
      <c r="B3" s="277"/>
      <c r="C3" s="277"/>
      <c r="D3" s="277"/>
      <c r="E3" s="277"/>
      <c r="F3" s="270"/>
      <c r="G3" s="1" t="s">
        <v>137</v>
      </c>
      <c r="H3" s="1" t="s">
        <v>138</v>
      </c>
      <c r="I3" s="3" t="s">
        <v>139</v>
      </c>
      <c r="J3" s="3" t="s">
        <v>140</v>
      </c>
      <c r="K3" s="3" t="s">
        <v>141</v>
      </c>
      <c r="L3" s="3" t="s">
        <v>142</v>
      </c>
      <c r="M3" s="3" t="s">
        <v>143</v>
      </c>
      <c r="N3" s="3" t="s">
        <v>144</v>
      </c>
      <c r="O3" s="3" t="s">
        <v>145</v>
      </c>
      <c r="P3" s="268"/>
    </row>
    <row r="4" spans="1:53" x14ac:dyDescent="0.25">
      <c r="A4" s="1">
        <v>1</v>
      </c>
      <c r="B4" s="3">
        <v>2</v>
      </c>
      <c r="C4" s="1">
        <v>3</v>
      </c>
      <c r="D4" s="1">
        <v>4</v>
      </c>
      <c r="E4" s="1">
        <v>5</v>
      </c>
      <c r="F4" s="4">
        <v>6</v>
      </c>
      <c r="G4" s="1">
        <v>7</v>
      </c>
      <c r="H4" s="1">
        <v>8</v>
      </c>
      <c r="I4" s="1">
        <v>9</v>
      </c>
      <c r="J4" s="1">
        <v>10</v>
      </c>
      <c r="K4" s="1">
        <v>11</v>
      </c>
      <c r="L4" s="1">
        <v>12</v>
      </c>
      <c r="M4" s="1">
        <v>13</v>
      </c>
      <c r="N4" s="1">
        <v>14</v>
      </c>
      <c r="O4" s="1">
        <v>15</v>
      </c>
      <c r="P4" s="1">
        <v>16</v>
      </c>
    </row>
    <row r="5" spans="1:53" s="14" customFormat="1" ht="48" x14ac:dyDescent="0.2">
      <c r="A5" s="10" t="s">
        <v>201</v>
      </c>
      <c r="B5" s="11"/>
      <c r="C5" s="12"/>
      <c r="D5" s="12"/>
      <c r="E5" s="12"/>
      <c r="F5" s="13">
        <f>F6+F15+F42</f>
        <v>72084039.695266008</v>
      </c>
      <c r="G5" s="13">
        <f>SUM(G6,G15,G42)</f>
        <v>48820925.895266004</v>
      </c>
      <c r="H5" s="13">
        <f t="shared" ref="H5:O5" si="0">H6+H15+H42</f>
        <v>2474811.38</v>
      </c>
      <c r="I5" s="13">
        <f t="shared" si="0"/>
        <v>0</v>
      </c>
      <c r="J5" s="13">
        <f t="shared" si="0"/>
        <v>0</v>
      </c>
      <c r="K5" s="13">
        <f t="shared" si="0"/>
        <v>0</v>
      </c>
      <c r="L5" s="13">
        <f t="shared" si="0"/>
        <v>20788302.420000002</v>
      </c>
      <c r="M5" s="13">
        <f t="shared" si="0"/>
        <v>0</v>
      </c>
      <c r="N5" s="13">
        <f t="shared" si="0"/>
        <v>0</v>
      </c>
      <c r="O5" s="13">
        <f t="shared" si="0"/>
        <v>0</v>
      </c>
      <c r="P5" s="12"/>
      <c r="Q5" s="33"/>
      <c r="R5" s="33"/>
    </row>
    <row r="6" spans="1:53" ht="36" customHeight="1" x14ac:dyDescent="0.25">
      <c r="A6" s="263" t="s">
        <v>399</v>
      </c>
      <c r="B6" s="264"/>
      <c r="C6" s="265"/>
      <c r="D6" s="8"/>
      <c r="E6" s="5"/>
      <c r="F6" s="6">
        <f>F7</f>
        <v>5235640.2</v>
      </c>
      <c r="G6" s="6">
        <f t="shared" ref="G6:N6" si="1">G7</f>
        <v>5235640.2</v>
      </c>
      <c r="H6" s="6">
        <f t="shared" si="1"/>
        <v>0</v>
      </c>
      <c r="I6" s="6">
        <f t="shared" si="1"/>
        <v>0</v>
      </c>
      <c r="J6" s="6">
        <f t="shared" si="1"/>
        <v>0</v>
      </c>
      <c r="K6" s="6">
        <f t="shared" si="1"/>
        <v>0</v>
      </c>
      <c r="L6" s="6">
        <f t="shared" si="1"/>
        <v>0</v>
      </c>
      <c r="M6" s="6">
        <f t="shared" si="1"/>
        <v>0</v>
      </c>
      <c r="N6" s="6">
        <f t="shared" si="1"/>
        <v>0</v>
      </c>
      <c r="O6" s="6"/>
      <c r="P6" s="6"/>
      <c r="Q6" s="33"/>
      <c r="R6" s="33"/>
    </row>
    <row r="7" spans="1:53" s="21" customFormat="1" ht="33.75" x14ac:dyDescent="0.25">
      <c r="A7" s="9" t="s">
        <v>110</v>
      </c>
      <c r="B7" s="9" t="s">
        <v>169</v>
      </c>
      <c r="C7" s="9" t="s">
        <v>149</v>
      </c>
      <c r="D7" s="20">
        <v>30</v>
      </c>
      <c r="E7" s="9" t="s">
        <v>146</v>
      </c>
      <c r="F7" s="15">
        <f>SUM(F8:F14)</f>
        <v>5235640.2</v>
      </c>
      <c r="G7" s="15">
        <f>F7</f>
        <v>5235640.2</v>
      </c>
      <c r="H7" s="15"/>
      <c r="I7" s="15"/>
      <c r="J7" s="15"/>
      <c r="K7" s="15"/>
      <c r="L7" s="15"/>
      <c r="M7" s="15"/>
      <c r="N7" s="15"/>
      <c r="O7" s="15"/>
      <c r="P7" s="15"/>
      <c r="Q7" s="33"/>
      <c r="R7" s="33"/>
      <c r="S7" s="2"/>
      <c r="T7" s="2"/>
      <c r="U7" s="2"/>
      <c r="V7" s="2"/>
      <c r="W7" s="2"/>
      <c r="AR7" s="21">
        <v>5235640.2</v>
      </c>
      <c r="AS7" s="21">
        <v>0</v>
      </c>
      <c r="AT7" s="21">
        <v>0</v>
      </c>
      <c r="AU7" s="21">
        <v>0</v>
      </c>
      <c r="AV7" s="21">
        <v>0</v>
      </c>
      <c r="AW7" s="21">
        <v>0</v>
      </c>
      <c r="AX7" s="21">
        <v>0</v>
      </c>
      <c r="AY7" s="21">
        <v>0</v>
      </c>
      <c r="AZ7" s="21">
        <v>0</v>
      </c>
      <c r="BA7" s="21">
        <v>0</v>
      </c>
    </row>
    <row r="8" spans="1:53" s="14" customFormat="1" ht="22.5" x14ac:dyDescent="0.2">
      <c r="A8" s="7" t="s">
        <v>171</v>
      </c>
      <c r="B8" s="22"/>
      <c r="C8" s="23"/>
      <c r="D8" s="23"/>
      <c r="E8" s="23"/>
      <c r="F8" s="24">
        <v>133675.91999999998</v>
      </c>
      <c r="G8" s="24">
        <f t="shared" ref="G8:G14" si="2">F8</f>
        <v>133675.91999999998</v>
      </c>
      <c r="H8" s="24"/>
      <c r="I8" s="24"/>
      <c r="J8" s="24"/>
      <c r="K8" s="24"/>
      <c r="L8" s="24"/>
      <c r="M8" s="24"/>
      <c r="N8" s="24"/>
      <c r="O8" s="24"/>
      <c r="P8" s="23"/>
      <c r="Q8" s="33"/>
      <c r="R8" s="33"/>
      <c r="AR8" s="14">
        <v>133675.91999999998</v>
      </c>
    </row>
    <row r="9" spans="1:53" s="14" customFormat="1" ht="33.75" x14ac:dyDescent="0.2">
      <c r="A9" s="7" t="s">
        <v>202</v>
      </c>
      <c r="B9" s="22"/>
      <c r="C9" s="23"/>
      <c r="D9" s="23"/>
      <c r="E9" s="23"/>
      <c r="F9" s="24">
        <v>4455864</v>
      </c>
      <c r="G9" s="24">
        <f t="shared" si="2"/>
        <v>4455864</v>
      </c>
      <c r="H9" s="24"/>
      <c r="I9" s="24"/>
      <c r="J9" s="24"/>
      <c r="K9" s="24"/>
      <c r="L9" s="24"/>
      <c r="M9" s="24"/>
      <c r="N9" s="24"/>
      <c r="O9" s="24"/>
      <c r="P9" s="23"/>
      <c r="Q9" s="33"/>
      <c r="R9" s="33"/>
      <c r="AR9" s="14">
        <v>4455864</v>
      </c>
    </row>
    <row r="10" spans="1:53" s="14" customFormat="1" ht="45" x14ac:dyDescent="0.2">
      <c r="A10" s="7" t="s">
        <v>147</v>
      </c>
      <c r="B10" s="22"/>
      <c r="C10" s="23"/>
      <c r="D10" s="23"/>
      <c r="E10" s="23"/>
      <c r="F10" s="24">
        <v>356469.12</v>
      </c>
      <c r="G10" s="24">
        <f t="shared" si="2"/>
        <v>356469.12</v>
      </c>
      <c r="H10" s="24"/>
      <c r="I10" s="24"/>
      <c r="J10" s="24"/>
      <c r="K10" s="24"/>
      <c r="L10" s="24"/>
      <c r="M10" s="24"/>
      <c r="N10" s="24"/>
      <c r="O10" s="24"/>
      <c r="P10" s="23"/>
      <c r="Q10" s="33"/>
      <c r="R10" s="33"/>
      <c r="AR10" s="14">
        <v>356469.12</v>
      </c>
    </row>
    <row r="11" spans="1:53" s="14" customFormat="1" ht="22.5" x14ac:dyDescent="0.2">
      <c r="A11" s="7" t="s">
        <v>165</v>
      </c>
      <c r="B11" s="22"/>
      <c r="C11" s="23"/>
      <c r="D11" s="23"/>
      <c r="E11" s="23"/>
      <c r="F11" s="24">
        <v>133675.91999999998</v>
      </c>
      <c r="G11" s="24">
        <f t="shared" si="2"/>
        <v>133675.91999999998</v>
      </c>
      <c r="H11" s="24"/>
      <c r="I11" s="24"/>
      <c r="J11" s="24"/>
      <c r="K11" s="24"/>
      <c r="L11" s="24"/>
      <c r="M11" s="24"/>
      <c r="N11" s="24"/>
      <c r="O11" s="24"/>
      <c r="P11" s="23"/>
      <c r="Q11" s="33"/>
      <c r="R11" s="33"/>
      <c r="AR11" s="14">
        <v>133675.91999999998</v>
      </c>
    </row>
    <row r="12" spans="1:53" s="14" customFormat="1" ht="12" x14ac:dyDescent="0.2">
      <c r="A12" s="7" t="s">
        <v>166</v>
      </c>
      <c r="B12" s="22"/>
      <c r="C12" s="23"/>
      <c r="D12" s="23"/>
      <c r="E12" s="23"/>
      <c r="F12" s="24">
        <v>22279.320000000003</v>
      </c>
      <c r="G12" s="24">
        <f t="shared" si="2"/>
        <v>22279.320000000003</v>
      </c>
      <c r="H12" s="24"/>
      <c r="I12" s="24"/>
      <c r="J12" s="24"/>
      <c r="K12" s="24"/>
      <c r="L12" s="24"/>
      <c r="M12" s="24"/>
      <c r="N12" s="24"/>
      <c r="O12" s="24"/>
      <c r="P12" s="23"/>
      <c r="Q12" s="33"/>
      <c r="R12" s="33"/>
      <c r="AR12" s="14">
        <v>22279.320000000003</v>
      </c>
    </row>
    <row r="13" spans="1:53" s="14" customFormat="1" ht="22.5" x14ac:dyDescent="0.2">
      <c r="A13" s="7" t="s">
        <v>167</v>
      </c>
      <c r="B13" s="22"/>
      <c r="C13" s="23"/>
      <c r="D13" s="23"/>
      <c r="E13" s="23"/>
      <c r="F13" s="24">
        <v>89117.280000000013</v>
      </c>
      <c r="G13" s="24">
        <f t="shared" si="2"/>
        <v>89117.280000000013</v>
      </c>
      <c r="H13" s="24"/>
      <c r="I13" s="24"/>
      <c r="J13" s="24"/>
      <c r="K13" s="24"/>
      <c r="L13" s="24"/>
      <c r="M13" s="24"/>
      <c r="N13" s="24"/>
      <c r="O13" s="24"/>
      <c r="P13" s="23"/>
      <c r="Q13" s="33"/>
      <c r="R13" s="33"/>
      <c r="AR13" s="14">
        <v>89117.280000000013</v>
      </c>
    </row>
    <row r="14" spans="1:53" s="14" customFormat="1" ht="22.5" x14ac:dyDescent="0.2">
      <c r="A14" s="7" t="s">
        <v>168</v>
      </c>
      <c r="B14" s="22"/>
      <c r="C14" s="23"/>
      <c r="D14" s="23"/>
      <c r="E14" s="23"/>
      <c r="F14" s="24">
        <v>44558.640000000007</v>
      </c>
      <c r="G14" s="24">
        <f t="shared" si="2"/>
        <v>44558.640000000007</v>
      </c>
      <c r="H14" s="24"/>
      <c r="I14" s="24"/>
      <c r="J14" s="24"/>
      <c r="K14" s="24"/>
      <c r="L14" s="24"/>
      <c r="M14" s="24"/>
      <c r="N14" s="24"/>
      <c r="O14" s="24"/>
      <c r="P14" s="23"/>
      <c r="Q14" s="33"/>
      <c r="R14" s="33"/>
      <c r="AR14" s="14">
        <v>44558.640000000007</v>
      </c>
    </row>
    <row r="15" spans="1:53" ht="36" customHeight="1" x14ac:dyDescent="0.25">
      <c r="A15" s="263" t="s">
        <v>111</v>
      </c>
      <c r="B15" s="264"/>
      <c r="C15" s="265"/>
      <c r="D15" s="8"/>
      <c r="E15" s="5"/>
      <c r="F15" s="6">
        <f>SUM(F16,F25,F34)</f>
        <v>24748113.800000001</v>
      </c>
      <c r="G15" s="6">
        <f t="shared" ref="G15:O15" si="3">SUM(G16,G25,G34)</f>
        <v>1485000</v>
      </c>
      <c r="H15" s="6">
        <f t="shared" si="3"/>
        <v>2474811.38</v>
      </c>
      <c r="I15" s="6">
        <f t="shared" si="3"/>
        <v>0</v>
      </c>
      <c r="J15" s="6">
        <f t="shared" si="3"/>
        <v>0</v>
      </c>
      <c r="K15" s="6">
        <f t="shared" si="3"/>
        <v>0</v>
      </c>
      <c r="L15" s="6">
        <f t="shared" si="3"/>
        <v>20788302.420000002</v>
      </c>
      <c r="M15" s="6">
        <f t="shared" si="3"/>
        <v>0</v>
      </c>
      <c r="N15" s="6">
        <f t="shared" si="3"/>
        <v>0</v>
      </c>
      <c r="O15" s="6">
        <f t="shared" si="3"/>
        <v>0</v>
      </c>
      <c r="P15" s="6"/>
      <c r="Q15" s="33"/>
      <c r="R15" s="33"/>
      <c r="AR15" s="2">
        <v>12525351.209999999</v>
      </c>
      <c r="AS15" s="2">
        <v>3102711.38</v>
      </c>
      <c r="AT15" s="2">
        <v>0</v>
      </c>
      <c r="AU15" s="2">
        <v>0</v>
      </c>
      <c r="AV15" s="2">
        <v>0</v>
      </c>
      <c r="AW15" s="2">
        <v>9651651.209999999</v>
      </c>
      <c r="AX15" s="2">
        <v>0</v>
      </c>
      <c r="AY15" s="2">
        <v>0</v>
      </c>
      <c r="AZ15" s="2">
        <v>0</v>
      </c>
      <c r="BA15" s="2">
        <v>0</v>
      </c>
    </row>
    <row r="16" spans="1:53" s="21" customFormat="1" ht="33.75" x14ac:dyDescent="0.25">
      <c r="A16" s="19" t="s">
        <v>112</v>
      </c>
      <c r="B16" s="9" t="s">
        <v>150</v>
      </c>
      <c r="C16" s="9" t="s">
        <v>149</v>
      </c>
      <c r="D16" s="20">
        <v>30</v>
      </c>
      <c r="E16" s="9" t="s">
        <v>146</v>
      </c>
      <c r="F16" s="15">
        <f>SUM(F17:F24)</f>
        <v>7050913.7999999998</v>
      </c>
      <c r="G16" s="15"/>
      <c r="H16" s="15">
        <f t="shared" ref="H16:O16" si="4">SUM(H17:H24)</f>
        <v>705091.38000000012</v>
      </c>
      <c r="I16" s="15">
        <f t="shared" si="4"/>
        <v>0</v>
      </c>
      <c r="J16" s="15">
        <f t="shared" si="4"/>
        <v>0</v>
      </c>
      <c r="K16" s="15">
        <f t="shared" si="4"/>
        <v>0</v>
      </c>
      <c r="L16" s="15">
        <f>F16-H16</f>
        <v>6345822.4199999999</v>
      </c>
      <c r="M16" s="15">
        <f t="shared" si="4"/>
        <v>0</v>
      </c>
      <c r="N16" s="15">
        <f t="shared" si="4"/>
        <v>0</v>
      </c>
      <c r="O16" s="15">
        <f t="shared" si="4"/>
        <v>0</v>
      </c>
      <c r="P16" s="15"/>
      <c r="Q16" s="33"/>
      <c r="R16" s="33"/>
      <c r="S16" s="2"/>
      <c r="T16" s="2"/>
      <c r="U16" s="2"/>
      <c r="V16" s="2"/>
      <c r="W16" s="2"/>
      <c r="AR16" s="21">
        <v>3172911.2099999995</v>
      </c>
      <c r="AS16" s="21">
        <v>705091.38000000012</v>
      </c>
      <c r="AT16" s="21">
        <v>0</v>
      </c>
      <c r="AU16" s="21">
        <v>0</v>
      </c>
      <c r="AV16" s="21">
        <v>0</v>
      </c>
      <c r="AW16" s="21">
        <v>3172911.2099999995</v>
      </c>
      <c r="AX16" s="21">
        <v>0</v>
      </c>
      <c r="AY16" s="21">
        <v>0</v>
      </c>
      <c r="AZ16" s="21">
        <v>0</v>
      </c>
      <c r="BA16" s="21">
        <v>0</v>
      </c>
    </row>
    <row r="17" spans="1:53" s="14" customFormat="1" ht="12" x14ac:dyDescent="0.2">
      <c r="A17" s="25" t="s">
        <v>170</v>
      </c>
      <c r="B17" s="22"/>
      <c r="C17" s="23"/>
      <c r="D17" s="23"/>
      <c r="E17" s="23"/>
      <c r="F17" s="26">
        <v>12000</v>
      </c>
      <c r="G17" s="27"/>
      <c r="H17" s="27">
        <f>F17*10%</f>
        <v>1200</v>
      </c>
      <c r="I17" s="27"/>
      <c r="J17" s="27"/>
      <c r="K17" s="27"/>
      <c r="L17" s="27">
        <f>F17-H17</f>
        <v>10800</v>
      </c>
      <c r="M17" s="24"/>
      <c r="N17" s="24"/>
      <c r="O17" s="24"/>
      <c r="P17" s="23"/>
      <c r="Q17" s="33"/>
      <c r="R17" s="33"/>
      <c r="AR17" s="14">
        <v>5400</v>
      </c>
      <c r="AS17" s="14">
        <v>1200</v>
      </c>
      <c r="AW17" s="14">
        <v>5400</v>
      </c>
    </row>
    <row r="18" spans="1:53" s="14" customFormat="1" ht="36" x14ac:dyDescent="0.2">
      <c r="A18" s="25" t="s">
        <v>171</v>
      </c>
      <c r="B18" s="22"/>
      <c r="C18" s="23"/>
      <c r="D18" s="23"/>
      <c r="E18" s="23"/>
      <c r="F18" s="26">
        <v>193554</v>
      </c>
      <c r="G18" s="27"/>
      <c r="H18" s="27">
        <f t="shared" ref="H18:H24" si="5">F18*10%</f>
        <v>19355.400000000001</v>
      </c>
      <c r="I18" s="27"/>
      <c r="J18" s="27"/>
      <c r="K18" s="27"/>
      <c r="L18" s="27">
        <f t="shared" ref="L18:L24" si="6">F18-H18</f>
        <v>174198.6</v>
      </c>
      <c r="M18" s="24"/>
      <c r="N18" s="24"/>
      <c r="O18" s="24"/>
      <c r="P18" s="23"/>
      <c r="Q18" s="33"/>
      <c r="R18" s="33"/>
      <c r="AR18" s="14">
        <v>87099.3</v>
      </c>
      <c r="AS18" s="14">
        <v>19355.400000000001</v>
      </c>
      <c r="AW18" s="14">
        <v>87099.3</v>
      </c>
    </row>
    <row r="19" spans="1:53" s="14" customFormat="1" ht="24" x14ac:dyDescent="0.2">
      <c r="A19" s="25" t="s">
        <v>203</v>
      </c>
      <c r="B19" s="22"/>
      <c r="C19" s="23"/>
      <c r="D19" s="23"/>
      <c r="E19" s="23"/>
      <c r="F19" s="26">
        <v>6451800</v>
      </c>
      <c r="G19" s="27"/>
      <c r="H19" s="27">
        <f t="shared" si="5"/>
        <v>645180</v>
      </c>
      <c r="I19" s="27"/>
      <c r="J19" s="27"/>
      <c r="K19" s="27"/>
      <c r="L19" s="27">
        <f t="shared" si="6"/>
        <v>5806620</v>
      </c>
      <c r="M19" s="24"/>
      <c r="N19" s="24"/>
      <c r="O19" s="24"/>
      <c r="P19" s="23"/>
      <c r="Q19" s="33"/>
      <c r="R19" s="33"/>
      <c r="AR19" s="14">
        <v>2903310</v>
      </c>
      <c r="AS19" s="14">
        <v>645180</v>
      </c>
      <c r="AW19" s="14">
        <v>2903310</v>
      </c>
    </row>
    <row r="20" spans="1:53" s="14" customFormat="1" ht="12" x14ac:dyDescent="0.2">
      <c r="A20" s="25" t="s">
        <v>204</v>
      </c>
      <c r="B20" s="22"/>
      <c r="C20" s="23"/>
      <c r="D20" s="23"/>
      <c r="E20" s="23"/>
      <c r="F20" s="26">
        <v>6451.8</v>
      </c>
      <c r="G20" s="27"/>
      <c r="H20" s="27">
        <f t="shared" si="5"/>
        <v>645.18000000000006</v>
      </c>
      <c r="I20" s="27"/>
      <c r="J20" s="27"/>
      <c r="K20" s="27"/>
      <c r="L20" s="27">
        <f t="shared" si="6"/>
        <v>5806.62</v>
      </c>
      <c r="M20" s="24"/>
      <c r="N20" s="24"/>
      <c r="O20" s="24"/>
      <c r="P20" s="23"/>
      <c r="Q20" s="33"/>
      <c r="R20" s="33"/>
      <c r="AR20" s="14">
        <v>2903.31</v>
      </c>
      <c r="AS20" s="14">
        <v>645.18000000000006</v>
      </c>
      <c r="AW20" s="14">
        <v>2903.31</v>
      </c>
    </row>
    <row r="21" spans="1:53" s="14" customFormat="1" ht="24" x14ac:dyDescent="0.2">
      <c r="A21" s="25" t="s">
        <v>165</v>
      </c>
      <c r="B21" s="22"/>
      <c r="C21" s="23"/>
      <c r="D21" s="23"/>
      <c r="E21" s="23"/>
      <c r="F21" s="26">
        <v>193554</v>
      </c>
      <c r="G21" s="27"/>
      <c r="H21" s="27">
        <f t="shared" si="5"/>
        <v>19355.400000000001</v>
      </c>
      <c r="I21" s="27"/>
      <c r="J21" s="27"/>
      <c r="K21" s="27"/>
      <c r="L21" s="27">
        <f t="shared" si="6"/>
        <v>174198.6</v>
      </c>
      <c r="M21" s="24"/>
      <c r="N21" s="24"/>
      <c r="O21" s="24"/>
      <c r="P21" s="23"/>
      <c r="Q21" s="33"/>
      <c r="R21" s="33"/>
      <c r="AR21" s="14">
        <v>87099.3</v>
      </c>
      <c r="AS21" s="14">
        <v>19355.400000000001</v>
      </c>
      <c r="AW21" s="14">
        <v>87099.3</v>
      </c>
    </row>
    <row r="22" spans="1:53" s="14" customFormat="1" ht="12" x14ac:dyDescent="0.2">
      <c r="A22" s="25" t="s">
        <v>166</v>
      </c>
      <c r="B22" s="22"/>
      <c r="C22" s="23"/>
      <c r="D22" s="23"/>
      <c r="E22" s="23"/>
      <c r="F22" s="26">
        <v>32259</v>
      </c>
      <c r="G22" s="27"/>
      <c r="H22" s="27">
        <f t="shared" si="5"/>
        <v>3225.9</v>
      </c>
      <c r="I22" s="27"/>
      <c r="J22" s="27"/>
      <c r="K22" s="27"/>
      <c r="L22" s="27">
        <f t="shared" si="6"/>
        <v>29033.1</v>
      </c>
      <c r="M22" s="24"/>
      <c r="N22" s="24"/>
      <c r="O22" s="24"/>
      <c r="P22" s="23"/>
      <c r="Q22" s="33"/>
      <c r="R22" s="33"/>
      <c r="AR22" s="14">
        <v>14516.550000000001</v>
      </c>
      <c r="AS22" s="14">
        <v>3225.9</v>
      </c>
      <c r="AW22" s="14">
        <v>14516.550000000001</v>
      </c>
    </row>
    <row r="23" spans="1:53" s="14" customFormat="1" ht="24" x14ac:dyDescent="0.2">
      <c r="A23" s="25" t="s">
        <v>167</v>
      </c>
      <c r="B23" s="22"/>
      <c r="C23" s="23"/>
      <c r="D23" s="23"/>
      <c r="E23" s="23"/>
      <c r="F23" s="26">
        <v>129036</v>
      </c>
      <c r="G23" s="27"/>
      <c r="H23" s="27">
        <f t="shared" si="5"/>
        <v>12903.6</v>
      </c>
      <c r="I23" s="27"/>
      <c r="J23" s="27"/>
      <c r="K23" s="27"/>
      <c r="L23" s="27">
        <f t="shared" si="6"/>
        <v>116132.4</v>
      </c>
      <c r="M23" s="24"/>
      <c r="N23" s="24"/>
      <c r="O23" s="24"/>
      <c r="P23" s="23"/>
      <c r="Q23" s="33"/>
      <c r="R23" s="33"/>
      <c r="AR23" s="14">
        <v>58066.200000000004</v>
      </c>
      <c r="AS23" s="14">
        <v>12903.6</v>
      </c>
      <c r="AW23" s="14">
        <v>58066.200000000004</v>
      </c>
    </row>
    <row r="24" spans="1:53" s="14" customFormat="1" ht="24" x14ac:dyDescent="0.2">
      <c r="A24" s="25" t="s">
        <v>168</v>
      </c>
      <c r="B24" s="22"/>
      <c r="C24" s="23"/>
      <c r="D24" s="23"/>
      <c r="E24" s="23"/>
      <c r="F24" s="26">
        <v>32259</v>
      </c>
      <c r="G24" s="27"/>
      <c r="H24" s="27">
        <f t="shared" si="5"/>
        <v>3225.9</v>
      </c>
      <c r="I24" s="27"/>
      <c r="J24" s="27"/>
      <c r="K24" s="27"/>
      <c r="L24" s="27">
        <f t="shared" si="6"/>
        <v>29033.1</v>
      </c>
      <c r="M24" s="24"/>
      <c r="N24" s="24"/>
      <c r="O24" s="24"/>
      <c r="P24" s="23"/>
      <c r="Q24" s="33"/>
      <c r="R24" s="33"/>
      <c r="AR24" s="14">
        <v>14516.550000000001</v>
      </c>
      <c r="AS24" s="14">
        <v>3225.9</v>
      </c>
      <c r="AW24" s="14">
        <v>14516.550000000001</v>
      </c>
    </row>
    <row r="25" spans="1:53" s="21" customFormat="1" ht="33.75" x14ac:dyDescent="0.25">
      <c r="A25" s="19" t="s">
        <v>113</v>
      </c>
      <c r="B25" s="9" t="s">
        <v>150</v>
      </c>
      <c r="C25" s="9" t="s">
        <v>149</v>
      </c>
      <c r="D25" s="20">
        <v>30</v>
      </c>
      <c r="E25" s="9" t="s">
        <v>146</v>
      </c>
      <c r="F25" s="15">
        <f>SUM(F26:F33)</f>
        <v>14397200</v>
      </c>
      <c r="G25" s="15"/>
      <c r="H25" s="15">
        <f t="shared" ref="H25:O25" si="7">SUM(H26:H33)</f>
        <v>1439720</v>
      </c>
      <c r="I25" s="15">
        <f t="shared" si="7"/>
        <v>0</v>
      </c>
      <c r="J25" s="15">
        <f t="shared" si="7"/>
        <v>0</v>
      </c>
      <c r="K25" s="15">
        <f t="shared" si="7"/>
        <v>0</v>
      </c>
      <c r="L25" s="15">
        <f>F25-H25</f>
        <v>12957480</v>
      </c>
      <c r="M25" s="15">
        <f t="shared" si="7"/>
        <v>0</v>
      </c>
      <c r="N25" s="15">
        <f t="shared" si="7"/>
        <v>0</v>
      </c>
      <c r="O25" s="15">
        <f t="shared" si="7"/>
        <v>0</v>
      </c>
      <c r="P25" s="15"/>
      <c r="Q25" s="33"/>
      <c r="R25" s="33"/>
      <c r="S25" s="2"/>
      <c r="T25" s="2"/>
      <c r="U25" s="2"/>
      <c r="V25" s="2"/>
      <c r="W25" s="2"/>
      <c r="AR25" s="21">
        <v>6478740</v>
      </c>
      <c r="AS25" s="21">
        <v>1439720</v>
      </c>
      <c r="AT25" s="21">
        <v>0</v>
      </c>
      <c r="AU25" s="21">
        <v>0</v>
      </c>
      <c r="AV25" s="21">
        <v>0</v>
      </c>
      <c r="AW25" s="21">
        <v>6478740</v>
      </c>
      <c r="AX25" s="21">
        <v>0</v>
      </c>
      <c r="AY25" s="21">
        <v>0</v>
      </c>
      <c r="AZ25" s="21">
        <v>0</v>
      </c>
      <c r="BA25" s="21">
        <v>0</v>
      </c>
    </row>
    <row r="26" spans="1:53" s="14" customFormat="1" ht="12" x14ac:dyDescent="0.2">
      <c r="A26" s="25" t="s">
        <v>170</v>
      </c>
      <c r="B26" s="22"/>
      <c r="C26" s="23"/>
      <c r="D26" s="23"/>
      <c r="E26" s="23"/>
      <c r="F26" s="26">
        <v>12000</v>
      </c>
      <c r="G26" s="27"/>
      <c r="H26" s="27">
        <f>F26*10%</f>
        <v>1200</v>
      </c>
      <c r="I26" s="27"/>
      <c r="J26" s="27"/>
      <c r="K26" s="27"/>
      <c r="L26" s="27">
        <f>F26-H26</f>
        <v>10800</v>
      </c>
      <c r="M26" s="24"/>
      <c r="N26" s="24"/>
      <c r="O26" s="24"/>
      <c r="P26" s="23"/>
      <c r="Q26" s="33"/>
      <c r="R26" s="33"/>
      <c r="AR26" s="14">
        <v>5400</v>
      </c>
      <c r="AS26" s="14">
        <v>1200</v>
      </c>
      <c r="AW26" s="14">
        <v>5400</v>
      </c>
    </row>
    <row r="27" spans="1:53" s="14" customFormat="1" ht="36" x14ac:dyDescent="0.2">
      <c r="A27" s="25" t="s">
        <v>171</v>
      </c>
      <c r="B27" s="22"/>
      <c r="C27" s="23"/>
      <c r="D27" s="23"/>
      <c r="E27" s="23"/>
      <c r="F27" s="26">
        <v>396000</v>
      </c>
      <c r="G27" s="27"/>
      <c r="H27" s="27">
        <f t="shared" ref="H27:H33" si="8">F27*10%</f>
        <v>39600</v>
      </c>
      <c r="I27" s="27"/>
      <c r="J27" s="27"/>
      <c r="K27" s="27"/>
      <c r="L27" s="27">
        <f t="shared" ref="L27:L33" si="9">F27-H27</f>
        <v>356400</v>
      </c>
      <c r="M27" s="24"/>
      <c r="N27" s="24"/>
      <c r="O27" s="24"/>
      <c r="P27" s="23"/>
      <c r="Q27" s="33"/>
      <c r="R27" s="33"/>
      <c r="AR27" s="14">
        <v>178200</v>
      </c>
      <c r="AS27" s="14">
        <v>39600</v>
      </c>
      <c r="AW27" s="14">
        <v>178200</v>
      </c>
    </row>
    <row r="28" spans="1:53" s="14" customFormat="1" ht="36" x14ac:dyDescent="0.2">
      <c r="A28" s="25" t="s">
        <v>205</v>
      </c>
      <c r="B28" s="22"/>
      <c r="C28" s="23"/>
      <c r="D28" s="23"/>
      <c r="E28" s="23"/>
      <c r="F28" s="26">
        <v>13200000</v>
      </c>
      <c r="G28" s="27"/>
      <c r="H28" s="27">
        <f t="shared" si="8"/>
        <v>1320000</v>
      </c>
      <c r="I28" s="27"/>
      <c r="J28" s="27"/>
      <c r="K28" s="27"/>
      <c r="L28" s="27">
        <f t="shared" si="9"/>
        <v>11880000</v>
      </c>
      <c r="M28" s="24"/>
      <c r="N28" s="24"/>
      <c r="O28" s="24"/>
      <c r="P28" s="23"/>
      <c r="Q28" s="33"/>
      <c r="R28" s="33"/>
      <c r="AR28" s="14">
        <v>5940000</v>
      </c>
      <c r="AS28" s="14">
        <v>1320000</v>
      </c>
      <c r="AW28" s="14">
        <v>5940000</v>
      </c>
    </row>
    <row r="29" spans="1:53" s="14" customFormat="1" ht="12" x14ac:dyDescent="0.2">
      <c r="A29" s="25" t="s">
        <v>164</v>
      </c>
      <c r="B29" s="22"/>
      <c r="C29" s="23"/>
      <c r="D29" s="23"/>
      <c r="E29" s="23"/>
      <c r="F29" s="26">
        <v>13200</v>
      </c>
      <c r="G29" s="27"/>
      <c r="H29" s="27">
        <f t="shared" si="8"/>
        <v>1320</v>
      </c>
      <c r="I29" s="27"/>
      <c r="J29" s="27"/>
      <c r="K29" s="27"/>
      <c r="L29" s="27">
        <f t="shared" si="9"/>
        <v>11880</v>
      </c>
      <c r="M29" s="24"/>
      <c r="N29" s="24"/>
      <c r="O29" s="24"/>
      <c r="P29" s="23"/>
      <c r="Q29" s="33"/>
      <c r="R29" s="33"/>
      <c r="AR29" s="14">
        <v>5940</v>
      </c>
      <c r="AS29" s="14">
        <v>1320</v>
      </c>
      <c r="AW29" s="14">
        <v>5940</v>
      </c>
    </row>
    <row r="30" spans="1:53" s="14" customFormat="1" ht="24" x14ac:dyDescent="0.2">
      <c r="A30" s="25" t="s">
        <v>165</v>
      </c>
      <c r="B30" s="22"/>
      <c r="C30" s="23"/>
      <c r="D30" s="23"/>
      <c r="E30" s="23"/>
      <c r="F30" s="26">
        <v>396000</v>
      </c>
      <c r="G30" s="27"/>
      <c r="H30" s="27">
        <f t="shared" si="8"/>
        <v>39600</v>
      </c>
      <c r="I30" s="27"/>
      <c r="J30" s="27"/>
      <c r="K30" s="27"/>
      <c r="L30" s="27">
        <f t="shared" si="9"/>
        <v>356400</v>
      </c>
      <c r="M30" s="24"/>
      <c r="N30" s="24"/>
      <c r="O30" s="24"/>
      <c r="P30" s="23"/>
      <c r="Q30" s="33"/>
      <c r="R30" s="33"/>
      <c r="AR30" s="14">
        <v>178200</v>
      </c>
      <c r="AS30" s="14">
        <v>39600</v>
      </c>
      <c r="AW30" s="14">
        <v>178200</v>
      </c>
    </row>
    <row r="31" spans="1:53" s="14" customFormat="1" ht="12" x14ac:dyDescent="0.2">
      <c r="A31" s="25" t="s">
        <v>166</v>
      </c>
      <c r="B31" s="22"/>
      <c r="C31" s="23"/>
      <c r="D31" s="23"/>
      <c r="E31" s="23"/>
      <c r="F31" s="26">
        <v>66000</v>
      </c>
      <c r="G31" s="27"/>
      <c r="H31" s="27">
        <f t="shared" si="8"/>
        <v>6600</v>
      </c>
      <c r="I31" s="27"/>
      <c r="J31" s="27"/>
      <c r="K31" s="27"/>
      <c r="L31" s="27">
        <f t="shared" si="9"/>
        <v>59400</v>
      </c>
      <c r="M31" s="24"/>
      <c r="N31" s="24"/>
      <c r="O31" s="24"/>
      <c r="P31" s="23"/>
      <c r="Q31" s="33"/>
      <c r="R31" s="33"/>
      <c r="AR31" s="14">
        <v>29700</v>
      </c>
      <c r="AS31" s="14">
        <v>6600</v>
      </c>
      <c r="AW31" s="14">
        <v>29700</v>
      </c>
    </row>
    <row r="32" spans="1:53" s="14" customFormat="1" ht="24" x14ac:dyDescent="0.2">
      <c r="A32" s="25" t="s">
        <v>167</v>
      </c>
      <c r="B32" s="22"/>
      <c r="C32" s="23"/>
      <c r="D32" s="23"/>
      <c r="E32" s="23"/>
      <c r="F32" s="26">
        <v>264000</v>
      </c>
      <c r="G32" s="27"/>
      <c r="H32" s="27">
        <f t="shared" si="8"/>
        <v>26400</v>
      </c>
      <c r="I32" s="27"/>
      <c r="J32" s="27"/>
      <c r="K32" s="27"/>
      <c r="L32" s="27">
        <f t="shared" si="9"/>
        <v>237600</v>
      </c>
      <c r="M32" s="24"/>
      <c r="N32" s="24"/>
      <c r="O32" s="24"/>
      <c r="P32" s="23"/>
      <c r="Q32" s="33"/>
      <c r="R32" s="33"/>
      <c r="AR32" s="14">
        <v>118800</v>
      </c>
      <c r="AS32" s="14">
        <v>26400</v>
      </c>
      <c r="AW32" s="14">
        <v>118800</v>
      </c>
    </row>
    <row r="33" spans="1:53" s="14" customFormat="1" ht="24" x14ac:dyDescent="0.2">
      <c r="A33" s="25" t="s">
        <v>168</v>
      </c>
      <c r="B33" s="22"/>
      <c r="C33" s="23"/>
      <c r="D33" s="23"/>
      <c r="E33" s="23"/>
      <c r="F33" s="26">
        <v>50000</v>
      </c>
      <c r="G33" s="27"/>
      <c r="H33" s="27">
        <f t="shared" si="8"/>
        <v>5000</v>
      </c>
      <c r="I33" s="27"/>
      <c r="J33" s="27"/>
      <c r="K33" s="27"/>
      <c r="L33" s="27">
        <f t="shared" si="9"/>
        <v>45000</v>
      </c>
      <c r="M33" s="24"/>
      <c r="N33" s="24"/>
      <c r="O33" s="24"/>
      <c r="P33" s="23"/>
      <c r="Q33" s="33"/>
      <c r="R33" s="33"/>
      <c r="AR33" s="14">
        <v>22500</v>
      </c>
      <c r="AS33" s="14">
        <v>5000</v>
      </c>
      <c r="AW33" s="14">
        <v>22500</v>
      </c>
    </row>
    <row r="34" spans="1:53" s="21" customFormat="1" ht="106.5" customHeight="1" x14ac:dyDescent="0.25">
      <c r="A34" s="9" t="s">
        <v>396</v>
      </c>
      <c r="B34" s="9" t="s">
        <v>206</v>
      </c>
      <c r="C34" s="9" t="s">
        <v>149</v>
      </c>
      <c r="D34" s="20">
        <v>30</v>
      </c>
      <c r="E34" s="9" t="s">
        <v>146</v>
      </c>
      <c r="F34" s="15">
        <f>SUM(F35:F41)</f>
        <v>3300000</v>
      </c>
      <c r="G34" s="15">
        <f>F34*45%</f>
        <v>1485000</v>
      </c>
      <c r="H34" s="15">
        <f>F34*10%</f>
        <v>330000</v>
      </c>
      <c r="I34" s="15">
        <f t="shared" ref="I34:O34" si="10">SUM(I35:I41)</f>
        <v>0</v>
      </c>
      <c r="J34" s="15">
        <f t="shared" si="10"/>
        <v>0</v>
      </c>
      <c r="K34" s="15">
        <f t="shared" si="10"/>
        <v>0</v>
      </c>
      <c r="L34" s="15">
        <f>F34*45%</f>
        <v>1485000</v>
      </c>
      <c r="M34" s="15">
        <f t="shared" si="10"/>
        <v>0</v>
      </c>
      <c r="N34" s="15">
        <f t="shared" si="10"/>
        <v>0</v>
      </c>
      <c r="O34" s="15">
        <f t="shared" si="10"/>
        <v>0</v>
      </c>
      <c r="P34" s="15"/>
      <c r="Q34" s="33"/>
      <c r="R34" s="33"/>
      <c r="S34" s="2"/>
      <c r="T34" s="2"/>
      <c r="U34" s="2"/>
      <c r="V34" s="2"/>
      <c r="W34" s="2"/>
      <c r="AR34" s="21">
        <v>2873700</v>
      </c>
      <c r="AS34" s="21">
        <v>957900</v>
      </c>
      <c r="AT34" s="21">
        <v>0</v>
      </c>
      <c r="AU34" s="21">
        <v>0</v>
      </c>
      <c r="AV34" s="21">
        <v>0</v>
      </c>
      <c r="AW34" s="21">
        <v>0</v>
      </c>
      <c r="AX34" s="21">
        <v>0</v>
      </c>
      <c r="AY34" s="21">
        <v>0</v>
      </c>
      <c r="AZ34" s="21">
        <v>0</v>
      </c>
      <c r="BA34" s="21">
        <v>0</v>
      </c>
    </row>
    <row r="35" spans="1:53" s="14" customFormat="1" ht="12" x14ac:dyDescent="0.2">
      <c r="A35" s="25" t="s">
        <v>170</v>
      </c>
      <c r="B35" s="22"/>
      <c r="C35" s="23"/>
      <c r="D35" s="23"/>
      <c r="E35" s="23"/>
      <c r="F35" s="26">
        <v>12000</v>
      </c>
      <c r="G35" s="27">
        <f>F35*45%</f>
        <v>5400</v>
      </c>
      <c r="H35" s="27">
        <f>F35*10%</f>
        <v>1200</v>
      </c>
      <c r="I35" s="27"/>
      <c r="J35" s="27"/>
      <c r="K35" s="27"/>
      <c r="L35" s="27">
        <f>F35*45%</f>
        <v>5400</v>
      </c>
      <c r="M35" s="24"/>
      <c r="N35" s="24"/>
      <c r="O35" s="24"/>
      <c r="P35" s="23"/>
      <c r="Q35" s="33"/>
      <c r="R35" s="33"/>
      <c r="AR35" s="14">
        <v>9000</v>
      </c>
      <c r="AS35" s="14">
        <v>3000</v>
      </c>
    </row>
    <row r="36" spans="1:53" s="14" customFormat="1" ht="60" x14ac:dyDescent="0.2">
      <c r="A36" s="25" t="s">
        <v>207</v>
      </c>
      <c r="B36" s="22"/>
      <c r="C36" s="23"/>
      <c r="D36" s="23"/>
      <c r="E36" s="23"/>
      <c r="F36" s="26">
        <f>3600000-531600</f>
        <v>3068400</v>
      </c>
      <c r="G36" s="27">
        <f t="shared" ref="G36:G41" si="11">F36*45%</f>
        <v>1380780</v>
      </c>
      <c r="H36" s="27">
        <f t="shared" ref="H36:H41" si="12">F36*10%</f>
        <v>306840</v>
      </c>
      <c r="I36" s="27"/>
      <c r="J36" s="27"/>
      <c r="K36" s="27"/>
      <c r="L36" s="27">
        <f t="shared" ref="L36:L41" si="13">F36*45%</f>
        <v>1380780</v>
      </c>
      <c r="M36" s="24"/>
      <c r="N36" s="24"/>
      <c r="O36" s="24"/>
      <c r="P36" s="23"/>
      <c r="Q36" s="33"/>
      <c r="R36" s="33"/>
      <c r="AR36" s="14">
        <v>2700000</v>
      </c>
      <c r="AS36" s="14">
        <v>900000</v>
      </c>
    </row>
    <row r="37" spans="1:53" s="14" customFormat="1" ht="12" x14ac:dyDescent="0.2">
      <c r="A37" s="25" t="s">
        <v>204</v>
      </c>
      <c r="B37" s="22"/>
      <c r="C37" s="23"/>
      <c r="D37" s="23"/>
      <c r="E37" s="23"/>
      <c r="F37" s="26">
        <v>3600</v>
      </c>
      <c r="G37" s="27">
        <f t="shared" si="11"/>
        <v>1620</v>
      </c>
      <c r="H37" s="27">
        <f t="shared" si="12"/>
        <v>360</v>
      </c>
      <c r="I37" s="27"/>
      <c r="J37" s="27"/>
      <c r="K37" s="27"/>
      <c r="L37" s="27">
        <f t="shared" si="13"/>
        <v>1620</v>
      </c>
      <c r="M37" s="24"/>
      <c r="N37" s="24"/>
      <c r="O37" s="24"/>
      <c r="P37" s="23"/>
      <c r="Q37" s="33"/>
      <c r="R37" s="33"/>
      <c r="AR37" s="14">
        <v>2700</v>
      </c>
      <c r="AS37" s="14">
        <v>900</v>
      </c>
    </row>
    <row r="38" spans="1:53" s="14" customFormat="1" ht="24" x14ac:dyDescent="0.2">
      <c r="A38" s="25" t="s">
        <v>165</v>
      </c>
      <c r="B38" s="22"/>
      <c r="C38" s="23"/>
      <c r="D38" s="23"/>
      <c r="E38" s="23"/>
      <c r="F38" s="26">
        <v>108000</v>
      </c>
      <c r="G38" s="27">
        <f t="shared" si="11"/>
        <v>48600</v>
      </c>
      <c r="H38" s="27">
        <f t="shared" si="12"/>
        <v>10800</v>
      </c>
      <c r="I38" s="27"/>
      <c r="J38" s="27"/>
      <c r="K38" s="27"/>
      <c r="L38" s="27">
        <f t="shared" si="13"/>
        <v>48600</v>
      </c>
      <c r="M38" s="24"/>
      <c r="N38" s="24"/>
      <c r="O38" s="24"/>
      <c r="P38" s="23"/>
      <c r="Q38" s="33"/>
      <c r="R38" s="33"/>
      <c r="AR38" s="14">
        <v>81000</v>
      </c>
      <c r="AS38" s="14">
        <v>27000</v>
      </c>
    </row>
    <row r="39" spans="1:53" s="14" customFormat="1" ht="12" x14ac:dyDescent="0.2">
      <c r="A39" s="25" t="s">
        <v>166</v>
      </c>
      <c r="B39" s="22"/>
      <c r="C39" s="23"/>
      <c r="D39" s="23"/>
      <c r="E39" s="23"/>
      <c r="F39" s="26">
        <v>18000</v>
      </c>
      <c r="G39" s="27">
        <f t="shared" si="11"/>
        <v>8100</v>
      </c>
      <c r="H39" s="27">
        <f t="shared" si="12"/>
        <v>1800</v>
      </c>
      <c r="I39" s="27"/>
      <c r="J39" s="27"/>
      <c r="K39" s="27"/>
      <c r="L39" s="27">
        <f t="shared" si="13"/>
        <v>8100</v>
      </c>
      <c r="M39" s="24"/>
      <c r="N39" s="24"/>
      <c r="O39" s="24"/>
      <c r="P39" s="23"/>
      <c r="Q39" s="33"/>
      <c r="R39" s="33"/>
      <c r="AR39" s="14">
        <v>13500</v>
      </c>
      <c r="AS39" s="14">
        <v>4500</v>
      </c>
    </row>
    <row r="40" spans="1:53" s="14" customFormat="1" ht="24" x14ac:dyDescent="0.2">
      <c r="A40" s="25" t="s">
        <v>167</v>
      </c>
      <c r="B40" s="22"/>
      <c r="C40" s="23"/>
      <c r="D40" s="23"/>
      <c r="E40" s="23"/>
      <c r="F40" s="26">
        <v>72000</v>
      </c>
      <c r="G40" s="27">
        <f t="shared" si="11"/>
        <v>32400</v>
      </c>
      <c r="H40" s="27">
        <f t="shared" si="12"/>
        <v>7200</v>
      </c>
      <c r="I40" s="27"/>
      <c r="J40" s="27"/>
      <c r="K40" s="27"/>
      <c r="L40" s="27">
        <f t="shared" si="13"/>
        <v>32400</v>
      </c>
      <c r="M40" s="24"/>
      <c r="N40" s="24"/>
      <c r="O40" s="24"/>
      <c r="P40" s="23"/>
      <c r="Q40" s="33"/>
      <c r="R40" s="33"/>
      <c r="AR40" s="14">
        <v>54000</v>
      </c>
      <c r="AS40" s="14">
        <v>18000</v>
      </c>
    </row>
    <row r="41" spans="1:53" s="14" customFormat="1" ht="24" x14ac:dyDescent="0.2">
      <c r="A41" s="25" t="s">
        <v>168</v>
      </c>
      <c r="B41" s="22"/>
      <c r="C41" s="23"/>
      <c r="D41" s="23"/>
      <c r="E41" s="23"/>
      <c r="F41" s="26">
        <v>18000</v>
      </c>
      <c r="G41" s="27">
        <f t="shared" si="11"/>
        <v>8100</v>
      </c>
      <c r="H41" s="27">
        <f t="shared" si="12"/>
        <v>1800</v>
      </c>
      <c r="I41" s="27"/>
      <c r="J41" s="27"/>
      <c r="K41" s="27"/>
      <c r="L41" s="27">
        <f t="shared" si="13"/>
        <v>8100</v>
      </c>
      <c r="M41" s="24"/>
      <c r="N41" s="24"/>
      <c r="O41" s="24"/>
      <c r="P41" s="23"/>
      <c r="Q41" s="33"/>
      <c r="R41" s="33"/>
      <c r="AR41" s="14">
        <v>13500</v>
      </c>
      <c r="AS41" s="14">
        <v>4500</v>
      </c>
    </row>
    <row r="42" spans="1:53" ht="60" customHeight="1" x14ac:dyDescent="0.25">
      <c r="A42" s="263" t="s">
        <v>114</v>
      </c>
      <c r="B42" s="264"/>
      <c r="C42" s="265"/>
      <c r="D42" s="8"/>
      <c r="E42" s="5"/>
      <c r="F42" s="6">
        <f>SUM(F43,F50,F61,F72,F83,F94,F101,F108,F115,F127,F137,F148,F159,F166,F177,F178)</f>
        <v>42100285.695266001</v>
      </c>
      <c r="G42" s="6">
        <f>SUM(G43,G50,G61,G72,G83,G94,G101,G108,G115,G127,G137,G148,G159,G166,G177,G178)</f>
        <v>42100285.695266001</v>
      </c>
      <c r="H42" s="6"/>
      <c r="I42" s="6"/>
      <c r="J42" s="6"/>
      <c r="K42" s="6"/>
      <c r="L42" s="6"/>
      <c r="M42" s="6"/>
      <c r="N42" s="6"/>
      <c r="O42" s="6"/>
      <c r="P42" s="6"/>
      <c r="Q42" s="33"/>
      <c r="R42" s="33"/>
      <c r="AR42" s="2">
        <v>50217415.495265998</v>
      </c>
      <c r="AS42" s="2">
        <v>0</v>
      </c>
      <c r="AT42" s="2">
        <v>0</v>
      </c>
      <c r="AU42" s="2">
        <v>0</v>
      </c>
      <c r="AV42" s="2">
        <v>0</v>
      </c>
      <c r="AW42" s="2">
        <v>0</v>
      </c>
      <c r="AX42" s="2">
        <v>0</v>
      </c>
      <c r="AY42" s="2">
        <v>0</v>
      </c>
      <c r="AZ42" s="2">
        <v>0</v>
      </c>
      <c r="BA42" s="2">
        <v>0</v>
      </c>
    </row>
    <row r="43" spans="1:53" s="21" customFormat="1" ht="60" customHeight="1" x14ac:dyDescent="0.25">
      <c r="A43" s="9" t="s">
        <v>115</v>
      </c>
      <c r="B43" s="9" t="s">
        <v>208</v>
      </c>
      <c r="C43" s="9" t="s">
        <v>149</v>
      </c>
      <c r="D43" s="20">
        <v>30</v>
      </c>
      <c r="E43" s="9" t="s">
        <v>146</v>
      </c>
      <c r="F43" s="15">
        <v>1601619.8399999999</v>
      </c>
      <c r="G43" s="15">
        <f>F43</f>
        <v>1601619.8399999999</v>
      </c>
      <c r="H43" s="15"/>
      <c r="I43" s="15"/>
      <c r="J43" s="15"/>
      <c r="K43" s="15"/>
      <c r="L43" s="15"/>
      <c r="M43" s="15"/>
      <c r="N43" s="15"/>
      <c r="O43" s="15"/>
      <c r="P43" s="15"/>
      <c r="Q43" s="33"/>
      <c r="R43" s="33"/>
      <c r="S43" s="2"/>
      <c r="T43" s="2"/>
      <c r="U43" s="2"/>
      <c r="V43" s="2"/>
      <c r="W43" s="2"/>
      <c r="AR43" s="21">
        <v>10578749.640000001</v>
      </c>
      <c r="AS43" s="21">
        <v>0</v>
      </c>
      <c r="AT43" s="21">
        <v>0</v>
      </c>
      <c r="AU43" s="21">
        <v>0</v>
      </c>
      <c r="AV43" s="21">
        <v>0</v>
      </c>
      <c r="AW43" s="21">
        <v>0</v>
      </c>
      <c r="AX43" s="21">
        <v>0</v>
      </c>
      <c r="AY43" s="21">
        <v>0</v>
      </c>
      <c r="AZ43" s="21">
        <v>0</v>
      </c>
      <c r="BA43" s="21">
        <v>0</v>
      </c>
    </row>
    <row r="44" spans="1:53" s="14" customFormat="1" ht="36" x14ac:dyDescent="0.2">
      <c r="A44" s="25" t="s">
        <v>171</v>
      </c>
      <c r="B44" s="22"/>
      <c r="C44" s="23"/>
      <c r="D44" s="23"/>
      <c r="E44" s="23"/>
      <c r="F44" s="24">
        <v>44081.279999999999</v>
      </c>
      <c r="G44" s="24">
        <f t="shared" ref="G44:G107" si="14">F44</f>
        <v>44081.279999999999</v>
      </c>
      <c r="H44" s="24"/>
      <c r="I44" s="24"/>
      <c r="J44" s="24"/>
      <c r="K44" s="24"/>
      <c r="L44" s="24"/>
      <c r="M44" s="24"/>
      <c r="N44" s="24"/>
      <c r="O44" s="24"/>
      <c r="P44" s="23"/>
      <c r="Q44" s="33"/>
      <c r="R44" s="33"/>
      <c r="AR44" s="14">
        <v>44081.279999999999</v>
      </c>
    </row>
    <row r="45" spans="1:53" s="14" customFormat="1" ht="48" x14ac:dyDescent="0.2">
      <c r="A45" s="25" t="s">
        <v>209</v>
      </c>
      <c r="B45" s="22"/>
      <c r="C45" s="23"/>
      <c r="D45" s="23"/>
      <c r="E45" s="23"/>
      <c r="F45" s="24">
        <v>1469376</v>
      </c>
      <c r="G45" s="24">
        <f t="shared" si="14"/>
        <v>1469376</v>
      </c>
      <c r="H45" s="24"/>
      <c r="I45" s="24"/>
      <c r="J45" s="24"/>
      <c r="K45" s="24"/>
      <c r="L45" s="24"/>
      <c r="M45" s="24"/>
      <c r="N45" s="24"/>
      <c r="O45" s="24"/>
      <c r="P45" s="23"/>
      <c r="Q45" s="33"/>
      <c r="R45" s="33"/>
      <c r="AR45" s="14">
        <v>1469376</v>
      </c>
    </row>
    <row r="46" spans="1:53" s="14" customFormat="1" ht="24" x14ac:dyDescent="0.2">
      <c r="A46" s="25" t="s">
        <v>165</v>
      </c>
      <c r="B46" s="22"/>
      <c r="C46" s="23"/>
      <c r="D46" s="23"/>
      <c r="E46" s="23"/>
      <c r="F46" s="24">
        <v>44081.279999999999</v>
      </c>
      <c r="G46" s="24">
        <f t="shared" si="14"/>
        <v>44081.279999999999</v>
      </c>
      <c r="H46" s="24"/>
      <c r="I46" s="24"/>
      <c r="J46" s="24"/>
      <c r="K46" s="24"/>
      <c r="L46" s="24"/>
      <c r="M46" s="24"/>
      <c r="N46" s="24"/>
      <c r="O46" s="24"/>
      <c r="P46" s="23"/>
      <c r="Q46" s="33"/>
      <c r="R46" s="33"/>
      <c r="AR46" s="14">
        <v>44081.279999999999</v>
      </c>
    </row>
    <row r="47" spans="1:53" s="14" customFormat="1" ht="12" x14ac:dyDescent="0.2">
      <c r="A47" s="25" t="s">
        <v>166</v>
      </c>
      <c r="B47" s="22"/>
      <c r="C47" s="23"/>
      <c r="D47" s="23"/>
      <c r="E47" s="23"/>
      <c r="F47" s="24">
        <v>7346.88</v>
      </c>
      <c r="G47" s="24">
        <f t="shared" si="14"/>
        <v>7346.88</v>
      </c>
      <c r="H47" s="24"/>
      <c r="I47" s="24"/>
      <c r="J47" s="24"/>
      <c r="K47" s="24"/>
      <c r="L47" s="24"/>
      <c r="M47" s="24"/>
      <c r="N47" s="24"/>
      <c r="O47" s="24"/>
      <c r="P47" s="23"/>
      <c r="Q47" s="33"/>
      <c r="R47" s="33"/>
      <c r="AR47" s="14">
        <v>7346.88</v>
      </c>
    </row>
    <row r="48" spans="1:53" s="14" customFormat="1" ht="24" x14ac:dyDescent="0.2">
      <c r="A48" s="25" t="s">
        <v>167</v>
      </c>
      <c r="B48" s="22"/>
      <c r="C48" s="23"/>
      <c r="D48" s="23"/>
      <c r="E48" s="23"/>
      <c r="F48" s="24">
        <v>29387.52</v>
      </c>
      <c r="G48" s="24">
        <f t="shared" si="14"/>
        <v>29387.52</v>
      </c>
      <c r="H48" s="24"/>
      <c r="I48" s="24"/>
      <c r="J48" s="24"/>
      <c r="K48" s="24"/>
      <c r="L48" s="24"/>
      <c r="M48" s="24"/>
      <c r="N48" s="24"/>
      <c r="O48" s="24"/>
      <c r="P48" s="23"/>
      <c r="Q48" s="33"/>
      <c r="R48" s="33"/>
      <c r="AR48" s="14">
        <v>29387.52</v>
      </c>
    </row>
    <row r="49" spans="1:53" s="14" customFormat="1" ht="24" x14ac:dyDescent="0.2">
      <c r="A49" s="25" t="s">
        <v>168</v>
      </c>
      <c r="B49" s="22"/>
      <c r="C49" s="23"/>
      <c r="D49" s="23"/>
      <c r="E49" s="23"/>
      <c r="F49" s="24">
        <v>7346.88</v>
      </c>
      <c r="G49" s="24">
        <f t="shared" si="14"/>
        <v>7346.88</v>
      </c>
      <c r="H49" s="24"/>
      <c r="I49" s="24"/>
      <c r="J49" s="24"/>
      <c r="K49" s="24"/>
      <c r="L49" s="24"/>
      <c r="M49" s="24"/>
      <c r="N49" s="24"/>
      <c r="O49" s="24"/>
      <c r="P49" s="23"/>
      <c r="Q49" s="33"/>
      <c r="R49" s="33"/>
      <c r="AR49" s="14">
        <v>7346.88</v>
      </c>
    </row>
    <row r="50" spans="1:53" s="21" customFormat="1" ht="69.75" customHeight="1" x14ac:dyDescent="0.25">
      <c r="A50" s="9" t="s">
        <v>116</v>
      </c>
      <c r="B50" s="9" t="s">
        <v>208</v>
      </c>
      <c r="C50" s="9" t="s">
        <v>149</v>
      </c>
      <c r="D50" s="20">
        <v>30</v>
      </c>
      <c r="E50" s="9" t="s">
        <v>146</v>
      </c>
      <c r="F50" s="15">
        <v>8977129.8000000007</v>
      </c>
      <c r="G50" s="15">
        <f t="shared" si="14"/>
        <v>8977129.8000000007</v>
      </c>
      <c r="H50" s="15"/>
      <c r="I50" s="15"/>
      <c r="J50" s="15"/>
      <c r="K50" s="15"/>
      <c r="L50" s="15"/>
      <c r="M50" s="15"/>
      <c r="N50" s="15"/>
      <c r="O50" s="15"/>
      <c r="P50" s="15"/>
      <c r="Q50" s="33"/>
      <c r="R50" s="33"/>
      <c r="S50" s="2"/>
      <c r="T50" s="2"/>
      <c r="U50" s="2"/>
      <c r="V50" s="2"/>
      <c r="W50" s="2"/>
      <c r="AR50" s="21">
        <v>8977129.8000000007</v>
      </c>
      <c r="AS50" s="21">
        <v>0</v>
      </c>
      <c r="AT50" s="21">
        <v>0</v>
      </c>
      <c r="AU50" s="21">
        <v>0</v>
      </c>
      <c r="AV50" s="21">
        <v>0</v>
      </c>
      <c r="AW50" s="21">
        <v>0</v>
      </c>
      <c r="AX50" s="21">
        <v>0</v>
      </c>
      <c r="AY50" s="21">
        <v>0</v>
      </c>
      <c r="AZ50" s="21">
        <v>0</v>
      </c>
      <c r="BA50" s="21">
        <v>0</v>
      </c>
    </row>
    <row r="51" spans="1:53" s="14" customFormat="1" ht="24" x14ac:dyDescent="0.2">
      <c r="A51" s="25" t="s">
        <v>173</v>
      </c>
      <c r="B51" s="22"/>
      <c r="C51" s="23"/>
      <c r="D51" s="23"/>
      <c r="E51" s="23"/>
      <c r="F51" s="24">
        <v>18064.8</v>
      </c>
      <c r="G51" s="24">
        <f t="shared" si="14"/>
        <v>18064.8</v>
      </c>
      <c r="H51" s="24"/>
      <c r="I51" s="24"/>
      <c r="J51" s="24"/>
      <c r="K51" s="24"/>
      <c r="L51" s="24"/>
      <c r="M51" s="24"/>
      <c r="N51" s="24"/>
      <c r="O51" s="24"/>
      <c r="P51" s="23"/>
      <c r="Q51" s="33"/>
      <c r="R51" s="33"/>
      <c r="AR51" s="14">
        <v>18064.8</v>
      </c>
    </row>
    <row r="52" spans="1:53" s="14" customFormat="1" ht="24" x14ac:dyDescent="0.2">
      <c r="A52" s="25" t="s">
        <v>174</v>
      </c>
      <c r="B52" s="22"/>
      <c r="C52" s="23"/>
      <c r="D52" s="23"/>
      <c r="E52" s="23"/>
      <c r="F52" s="24">
        <v>66237.599999999991</v>
      </c>
      <c r="G52" s="24">
        <f t="shared" si="14"/>
        <v>66237.599999999991</v>
      </c>
      <c r="H52" s="24"/>
      <c r="I52" s="24"/>
      <c r="J52" s="24"/>
      <c r="K52" s="24"/>
      <c r="L52" s="24"/>
      <c r="M52" s="24"/>
      <c r="N52" s="24"/>
      <c r="O52" s="24"/>
      <c r="P52" s="23"/>
      <c r="Q52" s="33"/>
      <c r="R52" s="33"/>
      <c r="AR52" s="14">
        <v>66237.599999999991</v>
      </c>
    </row>
    <row r="53" spans="1:53" s="14" customFormat="1" ht="36" x14ac:dyDescent="0.2">
      <c r="A53" s="25" t="s">
        <v>171</v>
      </c>
      <c r="B53" s="22"/>
      <c r="C53" s="23"/>
      <c r="D53" s="23"/>
      <c r="E53" s="23"/>
      <c r="F53" s="24">
        <v>228866.4</v>
      </c>
      <c r="G53" s="24">
        <f t="shared" si="14"/>
        <v>228866.4</v>
      </c>
      <c r="H53" s="24"/>
      <c r="I53" s="24"/>
      <c r="J53" s="24"/>
      <c r="K53" s="24"/>
      <c r="L53" s="24"/>
      <c r="M53" s="24"/>
      <c r="N53" s="24"/>
      <c r="O53" s="24"/>
      <c r="P53" s="23"/>
      <c r="Q53" s="33"/>
      <c r="R53" s="33"/>
      <c r="AR53" s="14">
        <v>228866.4</v>
      </c>
    </row>
    <row r="54" spans="1:53" s="14" customFormat="1" ht="12" x14ac:dyDescent="0.2">
      <c r="A54" s="25" t="s">
        <v>210</v>
      </c>
      <c r="B54" s="22"/>
      <c r="C54" s="23"/>
      <c r="D54" s="23"/>
      <c r="E54" s="23"/>
      <c r="F54" s="24">
        <v>6623760</v>
      </c>
      <c r="G54" s="24">
        <f t="shared" si="14"/>
        <v>6623760</v>
      </c>
      <c r="H54" s="24"/>
      <c r="I54" s="24"/>
      <c r="J54" s="24"/>
      <c r="K54" s="24"/>
      <c r="L54" s="24"/>
      <c r="M54" s="24"/>
      <c r="N54" s="24"/>
      <c r="O54" s="24"/>
      <c r="P54" s="23"/>
      <c r="Q54" s="33"/>
      <c r="R54" s="33"/>
      <c r="AR54" s="14">
        <v>6623760</v>
      </c>
    </row>
    <row r="55" spans="1:53" s="14" customFormat="1" ht="12" x14ac:dyDescent="0.2">
      <c r="A55" s="25" t="s">
        <v>175</v>
      </c>
      <c r="B55" s="22"/>
      <c r="C55" s="23"/>
      <c r="D55" s="23"/>
      <c r="E55" s="23"/>
      <c r="F55" s="24">
        <v>541944</v>
      </c>
      <c r="G55" s="24">
        <f t="shared" si="14"/>
        <v>541944</v>
      </c>
      <c r="H55" s="24"/>
      <c r="I55" s="24"/>
      <c r="J55" s="24"/>
      <c r="K55" s="24"/>
      <c r="L55" s="24"/>
      <c r="M55" s="24"/>
      <c r="N55" s="24"/>
      <c r="O55" s="24"/>
      <c r="P55" s="23"/>
      <c r="Q55" s="33"/>
      <c r="R55" s="33"/>
      <c r="AR55" s="14">
        <v>541944</v>
      </c>
    </row>
    <row r="56" spans="1:53" s="14" customFormat="1" ht="24" x14ac:dyDescent="0.2">
      <c r="A56" s="25" t="s">
        <v>176</v>
      </c>
      <c r="B56" s="22"/>
      <c r="C56" s="23"/>
      <c r="D56" s="23"/>
      <c r="E56" s="23"/>
      <c r="F56" s="24">
        <v>1005120</v>
      </c>
      <c r="G56" s="24">
        <f t="shared" si="14"/>
        <v>1005120</v>
      </c>
      <c r="H56" s="24"/>
      <c r="I56" s="24"/>
      <c r="J56" s="24"/>
      <c r="K56" s="24"/>
      <c r="L56" s="24"/>
      <c r="M56" s="24"/>
      <c r="N56" s="24"/>
      <c r="O56" s="24"/>
      <c r="P56" s="23"/>
      <c r="Q56" s="33"/>
      <c r="R56" s="33"/>
      <c r="AR56" s="14">
        <v>1005120</v>
      </c>
    </row>
    <row r="57" spans="1:53" s="14" customFormat="1" ht="24" x14ac:dyDescent="0.2">
      <c r="A57" s="25" t="s">
        <v>165</v>
      </c>
      <c r="B57" s="22"/>
      <c r="C57" s="23"/>
      <c r="D57" s="23"/>
      <c r="E57" s="23"/>
      <c r="F57" s="24">
        <v>228866.4</v>
      </c>
      <c r="G57" s="24">
        <f t="shared" si="14"/>
        <v>228866.4</v>
      </c>
      <c r="H57" s="24"/>
      <c r="I57" s="24"/>
      <c r="J57" s="24"/>
      <c r="K57" s="24"/>
      <c r="L57" s="24"/>
      <c r="M57" s="24"/>
      <c r="N57" s="24"/>
      <c r="O57" s="24"/>
      <c r="P57" s="23"/>
      <c r="Q57" s="33"/>
      <c r="R57" s="33"/>
      <c r="AR57" s="14">
        <v>228866.4</v>
      </c>
    </row>
    <row r="58" spans="1:53" s="14" customFormat="1" ht="12" x14ac:dyDescent="0.2">
      <c r="A58" s="25" t="s">
        <v>166</v>
      </c>
      <c r="B58" s="22"/>
      <c r="C58" s="23"/>
      <c r="D58" s="23"/>
      <c r="E58" s="23"/>
      <c r="F58" s="24">
        <v>40854.119999999995</v>
      </c>
      <c r="G58" s="24">
        <f t="shared" si="14"/>
        <v>40854.119999999995</v>
      </c>
      <c r="H58" s="24"/>
      <c r="I58" s="24"/>
      <c r="J58" s="24"/>
      <c r="K58" s="24"/>
      <c r="L58" s="24"/>
      <c r="M58" s="24"/>
      <c r="N58" s="24"/>
      <c r="O58" s="24"/>
      <c r="P58" s="23"/>
      <c r="Q58" s="33"/>
      <c r="R58" s="33"/>
      <c r="AR58" s="14">
        <v>40854.119999999995</v>
      </c>
    </row>
    <row r="59" spans="1:53" s="14" customFormat="1" ht="24" x14ac:dyDescent="0.2">
      <c r="A59" s="25" t="s">
        <v>167</v>
      </c>
      <c r="B59" s="22"/>
      <c r="C59" s="23"/>
      <c r="D59" s="23"/>
      <c r="E59" s="23"/>
      <c r="F59" s="24">
        <v>163416.47999999998</v>
      </c>
      <c r="G59" s="24">
        <f t="shared" si="14"/>
        <v>163416.47999999998</v>
      </c>
      <c r="H59" s="24"/>
      <c r="I59" s="24"/>
      <c r="J59" s="24"/>
      <c r="K59" s="24"/>
      <c r="L59" s="24"/>
      <c r="M59" s="24"/>
      <c r="N59" s="24"/>
      <c r="O59" s="24"/>
      <c r="P59" s="23"/>
      <c r="Q59" s="33"/>
      <c r="R59" s="33"/>
      <c r="AR59" s="14">
        <v>163416.47999999998</v>
      </c>
    </row>
    <row r="60" spans="1:53" s="14" customFormat="1" ht="24" x14ac:dyDescent="0.2">
      <c r="A60" s="25" t="s">
        <v>168</v>
      </c>
      <c r="B60" s="22"/>
      <c r="C60" s="23"/>
      <c r="D60" s="23"/>
      <c r="E60" s="23"/>
      <c r="F60" s="24">
        <v>60000</v>
      </c>
      <c r="G60" s="24">
        <f t="shared" si="14"/>
        <v>60000</v>
      </c>
      <c r="H60" s="24"/>
      <c r="I60" s="24"/>
      <c r="J60" s="24"/>
      <c r="K60" s="24"/>
      <c r="L60" s="24"/>
      <c r="M60" s="24"/>
      <c r="N60" s="24"/>
      <c r="O60" s="24"/>
      <c r="P60" s="23"/>
      <c r="Q60" s="33"/>
      <c r="R60" s="33"/>
      <c r="AR60" s="14">
        <v>60000</v>
      </c>
    </row>
    <row r="61" spans="1:53" s="21" customFormat="1" ht="75.75" customHeight="1" x14ac:dyDescent="0.25">
      <c r="A61" s="9" t="s">
        <v>117</v>
      </c>
      <c r="B61" s="9" t="s">
        <v>208</v>
      </c>
      <c r="C61" s="9" t="s">
        <v>149</v>
      </c>
      <c r="D61" s="20">
        <v>30</v>
      </c>
      <c r="E61" s="9" t="s">
        <v>146</v>
      </c>
      <c r="F61" s="15">
        <v>1109124.5760000001</v>
      </c>
      <c r="G61" s="15">
        <f t="shared" si="14"/>
        <v>1109124.5760000001</v>
      </c>
      <c r="H61" s="15"/>
      <c r="I61" s="15"/>
      <c r="J61" s="15"/>
      <c r="K61" s="15"/>
      <c r="L61" s="15"/>
      <c r="M61" s="15"/>
      <c r="N61" s="15"/>
      <c r="O61" s="15"/>
      <c r="P61" s="15"/>
      <c r="Q61" s="33"/>
      <c r="R61" s="33"/>
      <c r="S61" s="2"/>
      <c r="T61" s="2"/>
      <c r="U61" s="2"/>
      <c r="V61" s="2"/>
      <c r="W61" s="2"/>
      <c r="AR61" s="21">
        <v>1109124.5760000001</v>
      </c>
      <c r="AS61" s="21">
        <v>0</v>
      </c>
      <c r="AT61" s="21">
        <v>0</v>
      </c>
      <c r="AU61" s="21">
        <v>0</v>
      </c>
      <c r="AV61" s="21">
        <v>0</v>
      </c>
      <c r="AW61" s="21">
        <v>0</v>
      </c>
      <c r="AX61" s="21">
        <v>0</v>
      </c>
      <c r="AY61" s="21">
        <v>0</v>
      </c>
      <c r="AZ61" s="21">
        <v>0</v>
      </c>
      <c r="BA61" s="21">
        <v>0</v>
      </c>
    </row>
    <row r="62" spans="1:53" s="14" customFormat="1" ht="24" x14ac:dyDescent="0.2">
      <c r="A62" s="25" t="s">
        <v>173</v>
      </c>
      <c r="B62" s="22"/>
      <c r="C62" s="23"/>
      <c r="D62" s="23"/>
      <c r="E62" s="23"/>
      <c r="F62" s="24">
        <v>2160</v>
      </c>
      <c r="G62" s="24">
        <f t="shared" si="14"/>
        <v>2160</v>
      </c>
      <c r="H62" s="24"/>
      <c r="I62" s="24"/>
      <c r="J62" s="24"/>
      <c r="K62" s="24"/>
      <c r="L62" s="24"/>
      <c r="M62" s="24"/>
      <c r="N62" s="24"/>
      <c r="O62" s="24"/>
      <c r="P62" s="23"/>
      <c r="Q62" s="33"/>
      <c r="R62" s="33"/>
      <c r="AR62" s="14">
        <v>2160</v>
      </c>
    </row>
    <row r="63" spans="1:53" s="14" customFormat="1" ht="24" x14ac:dyDescent="0.2">
      <c r="A63" s="25" t="s">
        <v>174</v>
      </c>
      <c r="B63" s="22"/>
      <c r="C63" s="23"/>
      <c r="D63" s="23"/>
      <c r="E63" s="23"/>
      <c r="F63" s="24">
        <v>7920</v>
      </c>
      <c r="G63" s="24">
        <f t="shared" si="14"/>
        <v>7920</v>
      </c>
      <c r="H63" s="24"/>
      <c r="I63" s="24"/>
      <c r="J63" s="24"/>
      <c r="K63" s="24"/>
      <c r="L63" s="24"/>
      <c r="M63" s="24"/>
      <c r="N63" s="24"/>
      <c r="O63" s="24"/>
      <c r="P63" s="23"/>
      <c r="Q63" s="33"/>
      <c r="R63" s="33"/>
      <c r="AR63" s="14">
        <v>7920</v>
      </c>
    </row>
    <row r="64" spans="1:53" s="14" customFormat="1" ht="36" x14ac:dyDescent="0.2">
      <c r="A64" s="25" t="s">
        <v>171</v>
      </c>
      <c r="B64" s="22"/>
      <c r="C64" s="23"/>
      <c r="D64" s="23"/>
      <c r="E64" s="23"/>
      <c r="F64" s="24">
        <v>28885.824000000001</v>
      </c>
      <c r="G64" s="24">
        <f t="shared" si="14"/>
        <v>28885.824000000001</v>
      </c>
      <c r="H64" s="24"/>
      <c r="I64" s="24"/>
      <c r="J64" s="24"/>
      <c r="K64" s="24"/>
      <c r="L64" s="24"/>
      <c r="M64" s="24"/>
      <c r="N64" s="24"/>
      <c r="O64" s="24"/>
      <c r="P64" s="23"/>
      <c r="Q64" s="33"/>
      <c r="R64" s="33"/>
      <c r="AR64" s="14">
        <v>28885.824000000001</v>
      </c>
    </row>
    <row r="65" spans="1:53" s="14" customFormat="1" ht="12" x14ac:dyDescent="0.2">
      <c r="A65" s="25" t="s">
        <v>210</v>
      </c>
      <c r="B65" s="22"/>
      <c r="C65" s="23"/>
      <c r="D65" s="23"/>
      <c r="E65" s="23"/>
      <c r="F65" s="24">
        <v>936000</v>
      </c>
      <c r="G65" s="24">
        <f t="shared" si="14"/>
        <v>936000</v>
      </c>
      <c r="H65" s="24"/>
      <c r="I65" s="24"/>
      <c r="J65" s="24"/>
      <c r="K65" s="24"/>
      <c r="L65" s="24"/>
      <c r="M65" s="24"/>
      <c r="N65" s="24"/>
      <c r="O65" s="24"/>
      <c r="P65" s="23"/>
      <c r="Q65" s="33"/>
      <c r="R65" s="33"/>
      <c r="AR65" s="14">
        <v>936000</v>
      </c>
    </row>
    <row r="66" spans="1:53" s="14" customFormat="1" ht="12" x14ac:dyDescent="0.2">
      <c r="A66" s="25" t="s">
        <v>175</v>
      </c>
      <c r="B66" s="22"/>
      <c r="C66" s="23"/>
      <c r="D66" s="23"/>
      <c r="E66" s="23"/>
      <c r="F66" s="24">
        <v>43200</v>
      </c>
      <c r="G66" s="24">
        <f t="shared" si="14"/>
        <v>43200</v>
      </c>
      <c r="H66" s="24"/>
      <c r="I66" s="24"/>
      <c r="J66" s="24"/>
      <c r="K66" s="24"/>
      <c r="L66" s="24"/>
      <c r="M66" s="24"/>
      <c r="N66" s="24"/>
      <c r="O66" s="24"/>
      <c r="P66" s="23"/>
      <c r="Q66" s="33"/>
      <c r="R66" s="33"/>
      <c r="AR66" s="14">
        <v>43200</v>
      </c>
    </row>
    <row r="67" spans="1:53" s="14" customFormat="1" ht="24" x14ac:dyDescent="0.2">
      <c r="A67" s="25" t="s">
        <v>176</v>
      </c>
      <c r="B67" s="22"/>
      <c r="C67" s="23"/>
      <c r="D67" s="23"/>
      <c r="E67" s="23"/>
      <c r="F67" s="24">
        <v>26860.799999999999</v>
      </c>
      <c r="G67" s="24">
        <f t="shared" si="14"/>
        <v>26860.799999999999</v>
      </c>
      <c r="H67" s="24"/>
      <c r="I67" s="24"/>
      <c r="J67" s="24"/>
      <c r="K67" s="24"/>
      <c r="L67" s="24"/>
      <c r="M67" s="24"/>
      <c r="N67" s="24"/>
      <c r="O67" s="24"/>
      <c r="P67" s="23"/>
      <c r="Q67" s="33"/>
      <c r="R67" s="33"/>
      <c r="AR67" s="14">
        <v>26860.799999999999</v>
      </c>
    </row>
    <row r="68" spans="1:53" s="14" customFormat="1" ht="24" x14ac:dyDescent="0.2">
      <c r="A68" s="25" t="s">
        <v>165</v>
      </c>
      <c r="B68" s="22"/>
      <c r="C68" s="23"/>
      <c r="D68" s="23"/>
      <c r="E68" s="23"/>
      <c r="F68" s="24">
        <v>28885.824000000001</v>
      </c>
      <c r="G68" s="24">
        <f t="shared" si="14"/>
        <v>28885.824000000001</v>
      </c>
      <c r="H68" s="24"/>
      <c r="I68" s="24"/>
      <c r="J68" s="24"/>
      <c r="K68" s="24"/>
      <c r="L68" s="24"/>
      <c r="M68" s="24"/>
      <c r="N68" s="24"/>
      <c r="O68" s="24"/>
      <c r="P68" s="23"/>
      <c r="Q68" s="33"/>
      <c r="R68" s="33"/>
      <c r="AR68" s="14">
        <v>28885.824000000001</v>
      </c>
    </row>
    <row r="69" spans="1:53" s="14" customFormat="1" ht="12" x14ac:dyDescent="0.2">
      <c r="A69" s="25" t="s">
        <v>166</v>
      </c>
      <c r="B69" s="22"/>
      <c r="C69" s="23"/>
      <c r="D69" s="23"/>
      <c r="E69" s="23"/>
      <c r="F69" s="24">
        <v>5030.3040000000001</v>
      </c>
      <c r="G69" s="24">
        <f t="shared" si="14"/>
        <v>5030.3040000000001</v>
      </c>
      <c r="H69" s="24"/>
      <c r="I69" s="24"/>
      <c r="J69" s="24"/>
      <c r="K69" s="24"/>
      <c r="L69" s="24"/>
      <c r="M69" s="24"/>
      <c r="N69" s="24"/>
      <c r="O69" s="24"/>
      <c r="P69" s="23"/>
      <c r="Q69" s="33"/>
      <c r="R69" s="33"/>
      <c r="AR69" s="14">
        <v>5030.3040000000001</v>
      </c>
    </row>
    <row r="70" spans="1:53" s="14" customFormat="1" ht="24" x14ac:dyDescent="0.2">
      <c r="A70" s="25" t="s">
        <v>167</v>
      </c>
      <c r="B70" s="22"/>
      <c r="C70" s="23"/>
      <c r="D70" s="23"/>
      <c r="E70" s="23"/>
      <c r="F70" s="24">
        <v>20121.216</v>
      </c>
      <c r="G70" s="24">
        <f t="shared" si="14"/>
        <v>20121.216</v>
      </c>
      <c r="H70" s="24"/>
      <c r="I70" s="24"/>
      <c r="J70" s="24"/>
      <c r="K70" s="24"/>
      <c r="L70" s="24"/>
      <c r="M70" s="24"/>
      <c r="N70" s="24"/>
      <c r="O70" s="24"/>
      <c r="P70" s="23"/>
      <c r="Q70" s="33"/>
      <c r="R70" s="33"/>
      <c r="AR70" s="14">
        <v>20121.216</v>
      </c>
    </row>
    <row r="71" spans="1:53" s="14" customFormat="1" ht="24" x14ac:dyDescent="0.2">
      <c r="A71" s="25" t="s">
        <v>168</v>
      </c>
      <c r="B71" s="22"/>
      <c r="C71" s="23"/>
      <c r="D71" s="23"/>
      <c r="E71" s="23"/>
      <c r="F71" s="24">
        <v>10060.608</v>
      </c>
      <c r="G71" s="24">
        <f t="shared" si="14"/>
        <v>10060.608</v>
      </c>
      <c r="H71" s="24"/>
      <c r="I71" s="24"/>
      <c r="J71" s="24"/>
      <c r="K71" s="24"/>
      <c r="L71" s="24"/>
      <c r="M71" s="24"/>
      <c r="N71" s="24"/>
      <c r="O71" s="24"/>
      <c r="P71" s="23"/>
      <c r="Q71" s="33"/>
      <c r="R71" s="33"/>
      <c r="AR71" s="14">
        <v>10060.608</v>
      </c>
    </row>
    <row r="72" spans="1:53" s="21" customFormat="1" ht="80.25" customHeight="1" x14ac:dyDescent="0.25">
      <c r="A72" s="9" t="s">
        <v>118</v>
      </c>
      <c r="B72" s="9" t="s">
        <v>208</v>
      </c>
      <c r="C72" s="9" t="s">
        <v>149</v>
      </c>
      <c r="D72" s="20">
        <v>30</v>
      </c>
      <c r="E72" s="9" t="s">
        <v>146</v>
      </c>
      <c r="F72" s="15">
        <v>1306381.1400000001</v>
      </c>
      <c r="G72" s="15">
        <f t="shared" si="14"/>
        <v>1306381.1400000001</v>
      </c>
      <c r="H72" s="15"/>
      <c r="I72" s="15"/>
      <c r="J72" s="15"/>
      <c r="K72" s="15"/>
      <c r="L72" s="15"/>
      <c r="M72" s="15"/>
      <c r="N72" s="15"/>
      <c r="O72" s="15"/>
      <c r="P72" s="15"/>
      <c r="Q72" s="33"/>
      <c r="R72" s="33"/>
      <c r="S72" s="2"/>
      <c r="T72" s="2"/>
      <c r="U72" s="2"/>
      <c r="V72" s="2"/>
      <c r="W72" s="2"/>
      <c r="AR72" s="21">
        <v>1306381.1400000001</v>
      </c>
      <c r="AS72" s="21">
        <v>0</v>
      </c>
      <c r="AT72" s="21">
        <v>0</v>
      </c>
      <c r="AU72" s="21">
        <v>0</v>
      </c>
      <c r="AV72" s="21">
        <v>0</v>
      </c>
      <c r="AW72" s="21">
        <v>0</v>
      </c>
      <c r="AX72" s="21">
        <v>0</v>
      </c>
      <c r="AY72" s="21">
        <v>0</v>
      </c>
      <c r="AZ72" s="21">
        <v>0</v>
      </c>
      <c r="BA72" s="21">
        <v>0</v>
      </c>
    </row>
    <row r="73" spans="1:53" s="14" customFormat="1" ht="24" x14ac:dyDescent="0.2">
      <c r="A73" s="25" t="s">
        <v>173</v>
      </c>
      <c r="B73" s="22"/>
      <c r="C73" s="23"/>
      <c r="D73" s="23"/>
      <c r="E73" s="23"/>
      <c r="F73" s="24">
        <v>2316.6</v>
      </c>
      <c r="G73" s="24">
        <f t="shared" si="14"/>
        <v>2316.6</v>
      </c>
      <c r="H73" s="24"/>
      <c r="I73" s="24"/>
      <c r="J73" s="24"/>
      <c r="K73" s="24"/>
      <c r="L73" s="24"/>
      <c r="M73" s="24"/>
      <c r="N73" s="24"/>
      <c r="O73" s="24"/>
      <c r="P73" s="23"/>
      <c r="Q73" s="33"/>
      <c r="R73" s="33"/>
      <c r="AR73" s="14">
        <v>2316.6</v>
      </c>
    </row>
    <row r="74" spans="1:53" s="14" customFormat="1" ht="24" x14ac:dyDescent="0.2">
      <c r="A74" s="25" t="s">
        <v>174</v>
      </c>
      <c r="B74" s="22"/>
      <c r="C74" s="23"/>
      <c r="D74" s="23"/>
      <c r="E74" s="23"/>
      <c r="F74" s="24">
        <v>8494.1999999999989</v>
      </c>
      <c r="G74" s="24">
        <f t="shared" si="14"/>
        <v>8494.1999999999989</v>
      </c>
      <c r="H74" s="24"/>
      <c r="I74" s="24"/>
      <c r="J74" s="24"/>
      <c r="K74" s="24"/>
      <c r="L74" s="24"/>
      <c r="M74" s="24"/>
      <c r="N74" s="24"/>
      <c r="O74" s="24"/>
      <c r="P74" s="23"/>
      <c r="Q74" s="33"/>
      <c r="R74" s="33"/>
      <c r="AR74" s="14">
        <v>8494.1999999999989</v>
      </c>
    </row>
    <row r="75" spans="1:53" s="14" customFormat="1" ht="36" x14ac:dyDescent="0.2">
      <c r="A75" s="25" t="s">
        <v>171</v>
      </c>
      <c r="B75" s="22"/>
      <c r="C75" s="23"/>
      <c r="D75" s="23"/>
      <c r="E75" s="23"/>
      <c r="F75" s="24">
        <v>34181.279999999999</v>
      </c>
      <c r="G75" s="24">
        <f t="shared" si="14"/>
        <v>34181.279999999999</v>
      </c>
      <c r="H75" s="24"/>
      <c r="I75" s="24"/>
      <c r="J75" s="24"/>
      <c r="K75" s="24"/>
      <c r="L75" s="24"/>
      <c r="M75" s="24"/>
      <c r="N75" s="24"/>
      <c r="O75" s="24"/>
      <c r="P75" s="23"/>
      <c r="Q75" s="33"/>
      <c r="R75" s="33"/>
      <c r="AR75" s="14">
        <v>34181.279999999999</v>
      </c>
    </row>
    <row r="76" spans="1:53" s="14" customFormat="1" ht="12" x14ac:dyDescent="0.2">
      <c r="A76" s="25" t="s">
        <v>210</v>
      </c>
      <c r="B76" s="22"/>
      <c r="C76" s="23"/>
      <c r="D76" s="23"/>
      <c r="E76" s="23"/>
      <c r="F76" s="24">
        <v>926640</v>
      </c>
      <c r="G76" s="24">
        <f t="shared" si="14"/>
        <v>926640</v>
      </c>
      <c r="H76" s="24"/>
      <c r="I76" s="24"/>
      <c r="J76" s="24"/>
      <c r="K76" s="24"/>
      <c r="L76" s="24"/>
      <c r="M76" s="24"/>
      <c r="N76" s="24"/>
      <c r="O76" s="24"/>
      <c r="P76" s="23"/>
      <c r="Q76" s="33"/>
      <c r="R76" s="33"/>
      <c r="AR76" s="14">
        <v>926640</v>
      </c>
    </row>
    <row r="77" spans="1:53" s="14" customFormat="1" ht="12" x14ac:dyDescent="0.2">
      <c r="A77" s="25" t="s">
        <v>175</v>
      </c>
      <c r="B77" s="22"/>
      <c r="C77" s="23"/>
      <c r="D77" s="23"/>
      <c r="E77" s="23"/>
      <c r="F77" s="24">
        <v>46332</v>
      </c>
      <c r="G77" s="24">
        <f t="shared" si="14"/>
        <v>46332</v>
      </c>
      <c r="H77" s="24"/>
      <c r="I77" s="24"/>
      <c r="J77" s="24"/>
      <c r="K77" s="24"/>
      <c r="L77" s="24"/>
      <c r="M77" s="24"/>
      <c r="N77" s="24"/>
      <c r="O77" s="24"/>
      <c r="P77" s="23"/>
      <c r="Q77" s="33"/>
      <c r="R77" s="33"/>
      <c r="AR77" s="14">
        <v>46332</v>
      </c>
    </row>
    <row r="78" spans="1:53" s="14" customFormat="1" ht="24" x14ac:dyDescent="0.2">
      <c r="A78" s="25" t="s">
        <v>176</v>
      </c>
      <c r="B78" s="22"/>
      <c r="C78" s="23"/>
      <c r="D78" s="23"/>
      <c r="E78" s="23"/>
      <c r="F78" s="24">
        <v>212736</v>
      </c>
      <c r="G78" s="24">
        <f t="shared" si="14"/>
        <v>212736</v>
      </c>
      <c r="H78" s="24"/>
      <c r="I78" s="24"/>
      <c r="J78" s="24"/>
      <c r="K78" s="24"/>
      <c r="L78" s="24"/>
      <c r="M78" s="24"/>
      <c r="N78" s="24"/>
      <c r="O78" s="24"/>
      <c r="P78" s="23"/>
      <c r="Q78" s="33"/>
      <c r="R78" s="33"/>
      <c r="AR78" s="14">
        <v>212736</v>
      </c>
    </row>
    <row r="79" spans="1:53" s="14" customFormat="1" ht="24" x14ac:dyDescent="0.2">
      <c r="A79" s="25" t="s">
        <v>165</v>
      </c>
      <c r="B79" s="22"/>
      <c r="C79" s="23"/>
      <c r="D79" s="23"/>
      <c r="E79" s="23"/>
      <c r="F79" s="24">
        <v>34181.279999999999</v>
      </c>
      <c r="G79" s="24">
        <f t="shared" si="14"/>
        <v>34181.279999999999</v>
      </c>
      <c r="H79" s="24"/>
      <c r="I79" s="24"/>
      <c r="J79" s="24"/>
      <c r="K79" s="24"/>
      <c r="L79" s="24"/>
      <c r="M79" s="24"/>
      <c r="N79" s="24"/>
      <c r="O79" s="24"/>
      <c r="P79" s="23"/>
      <c r="Q79" s="33"/>
      <c r="R79" s="33"/>
      <c r="AR79" s="14">
        <v>34181.279999999999</v>
      </c>
    </row>
    <row r="80" spans="1:53" s="14" customFormat="1" ht="12" x14ac:dyDescent="0.2">
      <c r="A80" s="25" t="s">
        <v>166</v>
      </c>
      <c r="B80" s="22"/>
      <c r="C80" s="23"/>
      <c r="D80" s="23"/>
      <c r="E80" s="23"/>
      <c r="F80" s="24">
        <v>5928.54</v>
      </c>
      <c r="G80" s="24">
        <f t="shared" si="14"/>
        <v>5928.54</v>
      </c>
      <c r="H80" s="24"/>
      <c r="I80" s="24"/>
      <c r="J80" s="24"/>
      <c r="K80" s="24"/>
      <c r="L80" s="24"/>
      <c r="M80" s="24"/>
      <c r="N80" s="24"/>
      <c r="O80" s="24"/>
      <c r="P80" s="23"/>
      <c r="Q80" s="33"/>
      <c r="R80" s="33"/>
      <c r="AR80" s="14">
        <v>5928.54</v>
      </c>
    </row>
    <row r="81" spans="1:53" s="14" customFormat="1" ht="24" x14ac:dyDescent="0.2">
      <c r="A81" s="25" t="s">
        <v>167</v>
      </c>
      <c r="B81" s="22"/>
      <c r="C81" s="23"/>
      <c r="D81" s="23"/>
      <c r="E81" s="23"/>
      <c r="F81" s="24">
        <v>23714.16</v>
      </c>
      <c r="G81" s="24">
        <f t="shared" si="14"/>
        <v>23714.16</v>
      </c>
      <c r="H81" s="24"/>
      <c r="I81" s="24"/>
      <c r="J81" s="24"/>
      <c r="K81" s="24"/>
      <c r="L81" s="24"/>
      <c r="M81" s="24"/>
      <c r="N81" s="24"/>
      <c r="O81" s="24"/>
      <c r="P81" s="23"/>
      <c r="Q81" s="33"/>
      <c r="R81" s="33"/>
      <c r="AR81" s="14">
        <v>23714.16</v>
      </c>
    </row>
    <row r="82" spans="1:53" s="14" customFormat="1" ht="24" x14ac:dyDescent="0.2">
      <c r="A82" s="25" t="s">
        <v>168</v>
      </c>
      <c r="B82" s="22"/>
      <c r="C82" s="23"/>
      <c r="D82" s="23"/>
      <c r="E82" s="23"/>
      <c r="F82" s="24">
        <v>11857.08</v>
      </c>
      <c r="G82" s="24">
        <f t="shared" si="14"/>
        <v>11857.08</v>
      </c>
      <c r="H82" s="24"/>
      <c r="I82" s="24"/>
      <c r="J82" s="24"/>
      <c r="K82" s="24"/>
      <c r="L82" s="24"/>
      <c r="M82" s="24"/>
      <c r="N82" s="24"/>
      <c r="O82" s="24"/>
      <c r="P82" s="23"/>
      <c r="Q82" s="33"/>
      <c r="R82" s="33"/>
      <c r="AR82" s="14">
        <v>11857.08</v>
      </c>
    </row>
    <row r="83" spans="1:53" s="21" customFormat="1" ht="78.75" customHeight="1" x14ac:dyDescent="0.25">
      <c r="A83" s="9" t="s">
        <v>211</v>
      </c>
      <c r="B83" s="9" t="s">
        <v>208</v>
      </c>
      <c r="C83" s="9" t="s">
        <v>149</v>
      </c>
      <c r="D83" s="20">
        <v>30</v>
      </c>
      <c r="E83" s="9" t="s">
        <v>146</v>
      </c>
      <c r="F83" s="15">
        <v>2553059.8800000004</v>
      </c>
      <c r="G83" s="15">
        <f t="shared" si="14"/>
        <v>2553059.8800000004</v>
      </c>
      <c r="H83" s="15"/>
      <c r="I83" s="15"/>
      <c r="J83" s="15"/>
      <c r="K83" s="15"/>
      <c r="L83" s="15"/>
      <c r="M83" s="15"/>
      <c r="N83" s="15"/>
      <c r="O83" s="15"/>
      <c r="P83" s="15"/>
      <c r="Q83" s="33"/>
      <c r="R83" s="33"/>
      <c r="S83" s="2"/>
      <c r="T83" s="2"/>
      <c r="U83" s="2"/>
      <c r="V83" s="2"/>
      <c r="W83" s="2"/>
      <c r="AR83" s="21">
        <v>2553059.8800000004</v>
      </c>
      <c r="AS83" s="21">
        <v>0</v>
      </c>
      <c r="AT83" s="21">
        <v>0</v>
      </c>
      <c r="AU83" s="21">
        <v>0</v>
      </c>
      <c r="AV83" s="21">
        <v>0</v>
      </c>
      <c r="AW83" s="21">
        <v>0</v>
      </c>
      <c r="AX83" s="21">
        <v>0</v>
      </c>
      <c r="AY83" s="21">
        <v>0</v>
      </c>
      <c r="AZ83" s="21">
        <v>0</v>
      </c>
      <c r="BA83" s="21">
        <v>0</v>
      </c>
    </row>
    <row r="84" spans="1:53" s="14" customFormat="1" ht="24" x14ac:dyDescent="0.2">
      <c r="A84" s="25" t="s">
        <v>173</v>
      </c>
      <c r="B84" s="22"/>
      <c r="C84" s="23"/>
      <c r="D84" s="23"/>
      <c r="E84" s="23"/>
      <c r="F84" s="24">
        <v>4028.3999999999996</v>
      </c>
      <c r="G84" s="24">
        <f t="shared" si="14"/>
        <v>4028.3999999999996</v>
      </c>
      <c r="H84" s="24"/>
      <c r="I84" s="24"/>
      <c r="J84" s="24"/>
      <c r="K84" s="24"/>
      <c r="L84" s="24"/>
      <c r="M84" s="24"/>
      <c r="N84" s="24"/>
      <c r="O84" s="24"/>
      <c r="P84" s="23"/>
      <c r="Q84" s="33"/>
      <c r="R84" s="33"/>
      <c r="AR84" s="14">
        <v>4028.3999999999996</v>
      </c>
    </row>
    <row r="85" spans="1:53" s="14" customFormat="1" ht="24" x14ac:dyDescent="0.2">
      <c r="A85" s="25" t="s">
        <v>174</v>
      </c>
      <c r="B85" s="22"/>
      <c r="C85" s="23"/>
      <c r="D85" s="23"/>
      <c r="E85" s="23"/>
      <c r="F85" s="24">
        <v>14770.8</v>
      </c>
      <c r="G85" s="24">
        <f t="shared" si="14"/>
        <v>14770.8</v>
      </c>
      <c r="H85" s="24"/>
      <c r="I85" s="24"/>
      <c r="J85" s="24"/>
      <c r="K85" s="24"/>
      <c r="L85" s="24"/>
      <c r="M85" s="24"/>
      <c r="N85" s="24"/>
      <c r="O85" s="24"/>
      <c r="P85" s="23"/>
      <c r="Q85" s="33"/>
      <c r="R85" s="33"/>
      <c r="AR85" s="14">
        <v>14770.8</v>
      </c>
    </row>
    <row r="86" spans="1:53" s="14" customFormat="1" ht="36" x14ac:dyDescent="0.2">
      <c r="A86" s="25" t="s">
        <v>171</v>
      </c>
      <c r="B86" s="22"/>
      <c r="C86" s="23"/>
      <c r="D86" s="23"/>
      <c r="E86" s="23"/>
      <c r="F86" s="24">
        <v>67147.199999999997</v>
      </c>
      <c r="G86" s="24">
        <f t="shared" si="14"/>
        <v>67147.199999999997</v>
      </c>
      <c r="H86" s="24"/>
      <c r="I86" s="24"/>
      <c r="J86" s="24"/>
      <c r="K86" s="24"/>
      <c r="L86" s="24"/>
      <c r="M86" s="24"/>
      <c r="N86" s="24"/>
      <c r="O86" s="24"/>
      <c r="P86" s="23"/>
      <c r="Q86" s="33"/>
      <c r="R86" s="33"/>
      <c r="AR86" s="14">
        <v>67147.199999999997</v>
      </c>
    </row>
    <row r="87" spans="1:53" s="14" customFormat="1" ht="12" x14ac:dyDescent="0.2">
      <c r="A87" s="25" t="s">
        <v>210</v>
      </c>
      <c r="B87" s="22"/>
      <c r="C87" s="23"/>
      <c r="D87" s="23"/>
      <c r="E87" s="23"/>
      <c r="F87" s="24">
        <v>1611360</v>
      </c>
      <c r="G87" s="24">
        <f t="shared" si="14"/>
        <v>1611360</v>
      </c>
      <c r="H87" s="24"/>
      <c r="I87" s="24"/>
      <c r="J87" s="24"/>
      <c r="K87" s="24"/>
      <c r="L87" s="24"/>
      <c r="M87" s="24"/>
      <c r="N87" s="24"/>
      <c r="O87" s="24"/>
      <c r="P87" s="23"/>
      <c r="Q87" s="33"/>
      <c r="R87" s="33"/>
      <c r="AR87" s="14">
        <v>1611360</v>
      </c>
    </row>
    <row r="88" spans="1:53" s="14" customFormat="1" ht="12" x14ac:dyDescent="0.2">
      <c r="A88" s="25" t="s">
        <v>175</v>
      </c>
      <c r="B88" s="22"/>
      <c r="C88" s="23"/>
      <c r="D88" s="23"/>
      <c r="E88" s="23"/>
      <c r="F88" s="24">
        <v>80568</v>
      </c>
      <c r="G88" s="24">
        <f t="shared" si="14"/>
        <v>80568</v>
      </c>
      <c r="H88" s="24"/>
      <c r="I88" s="24"/>
      <c r="J88" s="24"/>
      <c r="K88" s="24"/>
      <c r="L88" s="24"/>
      <c r="M88" s="24"/>
      <c r="N88" s="24"/>
      <c r="O88" s="24"/>
      <c r="P88" s="23"/>
      <c r="Q88" s="33"/>
      <c r="R88" s="33"/>
      <c r="AR88" s="14">
        <v>80568</v>
      </c>
    </row>
    <row r="89" spans="1:53" s="14" customFormat="1" ht="24" x14ac:dyDescent="0.2">
      <c r="A89" s="25" t="s">
        <v>176</v>
      </c>
      <c r="B89" s="22"/>
      <c r="C89" s="23"/>
      <c r="D89" s="23"/>
      <c r="E89" s="23"/>
      <c r="F89" s="24">
        <v>626880</v>
      </c>
      <c r="G89" s="24">
        <f t="shared" si="14"/>
        <v>626880</v>
      </c>
      <c r="H89" s="24"/>
      <c r="I89" s="24"/>
      <c r="J89" s="24"/>
      <c r="K89" s="24"/>
      <c r="L89" s="24"/>
      <c r="M89" s="24"/>
      <c r="N89" s="24"/>
      <c r="O89" s="24"/>
      <c r="P89" s="23"/>
      <c r="Q89" s="33"/>
      <c r="R89" s="33"/>
      <c r="AR89" s="14">
        <v>626880</v>
      </c>
    </row>
    <row r="90" spans="1:53" s="14" customFormat="1" ht="24" x14ac:dyDescent="0.2">
      <c r="A90" s="25" t="s">
        <v>165</v>
      </c>
      <c r="B90" s="22"/>
      <c r="C90" s="23"/>
      <c r="D90" s="23"/>
      <c r="E90" s="23"/>
      <c r="F90" s="24">
        <v>67147.199999999997</v>
      </c>
      <c r="G90" s="24">
        <f t="shared" si="14"/>
        <v>67147.199999999997</v>
      </c>
      <c r="H90" s="24"/>
      <c r="I90" s="24"/>
      <c r="J90" s="24"/>
      <c r="K90" s="24"/>
      <c r="L90" s="24"/>
      <c r="M90" s="24"/>
      <c r="N90" s="24"/>
      <c r="O90" s="24"/>
      <c r="P90" s="23"/>
      <c r="Q90" s="33"/>
      <c r="R90" s="33"/>
      <c r="AR90" s="14">
        <v>67147.199999999997</v>
      </c>
    </row>
    <row r="91" spans="1:53" s="14" customFormat="1" ht="12" x14ac:dyDescent="0.2">
      <c r="A91" s="25" t="s">
        <v>166</v>
      </c>
      <c r="B91" s="22"/>
      <c r="C91" s="23"/>
      <c r="D91" s="23"/>
      <c r="E91" s="23"/>
      <c r="F91" s="24">
        <v>11594.04</v>
      </c>
      <c r="G91" s="24">
        <f t="shared" si="14"/>
        <v>11594.04</v>
      </c>
      <c r="H91" s="24"/>
      <c r="I91" s="24"/>
      <c r="J91" s="24"/>
      <c r="K91" s="24"/>
      <c r="L91" s="24"/>
      <c r="M91" s="24"/>
      <c r="N91" s="24"/>
      <c r="O91" s="24"/>
      <c r="P91" s="23"/>
      <c r="Q91" s="33"/>
      <c r="R91" s="33"/>
      <c r="AR91" s="14">
        <v>11594.04</v>
      </c>
    </row>
    <row r="92" spans="1:53" s="14" customFormat="1" ht="24" x14ac:dyDescent="0.2">
      <c r="A92" s="25" t="s">
        <v>167</v>
      </c>
      <c r="B92" s="22"/>
      <c r="C92" s="23"/>
      <c r="D92" s="23"/>
      <c r="E92" s="23"/>
      <c r="F92" s="24">
        <v>46376.160000000003</v>
      </c>
      <c r="G92" s="24">
        <f t="shared" si="14"/>
        <v>46376.160000000003</v>
      </c>
      <c r="H92" s="24"/>
      <c r="I92" s="24"/>
      <c r="J92" s="24"/>
      <c r="K92" s="24"/>
      <c r="L92" s="24"/>
      <c r="M92" s="24"/>
      <c r="N92" s="24"/>
      <c r="O92" s="24"/>
      <c r="P92" s="23"/>
      <c r="Q92" s="33"/>
      <c r="R92" s="33"/>
      <c r="AR92" s="14">
        <v>46376.160000000003</v>
      </c>
    </row>
    <row r="93" spans="1:53" s="14" customFormat="1" ht="24" x14ac:dyDescent="0.2">
      <c r="A93" s="25" t="s">
        <v>168</v>
      </c>
      <c r="B93" s="22"/>
      <c r="C93" s="23"/>
      <c r="D93" s="23"/>
      <c r="E93" s="23"/>
      <c r="F93" s="24">
        <v>23188.080000000002</v>
      </c>
      <c r="G93" s="24">
        <f t="shared" si="14"/>
        <v>23188.080000000002</v>
      </c>
      <c r="H93" s="24"/>
      <c r="I93" s="24"/>
      <c r="J93" s="24"/>
      <c r="K93" s="24"/>
      <c r="L93" s="24"/>
      <c r="M93" s="24"/>
      <c r="N93" s="24"/>
      <c r="O93" s="24"/>
      <c r="P93" s="23"/>
      <c r="Q93" s="33"/>
      <c r="R93" s="33"/>
      <c r="AR93" s="14">
        <v>23188.080000000002</v>
      </c>
    </row>
    <row r="94" spans="1:53" s="21" customFormat="1" ht="61.5" customHeight="1" x14ac:dyDescent="0.25">
      <c r="A94" s="9" t="s">
        <v>119</v>
      </c>
      <c r="B94" s="9" t="s">
        <v>208</v>
      </c>
      <c r="C94" s="9" t="s">
        <v>149</v>
      </c>
      <c r="D94" s="20">
        <v>30</v>
      </c>
      <c r="E94" s="9" t="s">
        <v>146</v>
      </c>
      <c r="F94" s="15">
        <v>1599945.5999999999</v>
      </c>
      <c r="G94" s="15">
        <f t="shared" si="14"/>
        <v>1599945.5999999999</v>
      </c>
      <c r="H94" s="15"/>
      <c r="I94" s="15"/>
      <c r="J94" s="15"/>
      <c r="K94" s="15"/>
      <c r="L94" s="15"/>
      <c r="M94" s="15"/>
      <c r="N94" s="15"/>
      <c r="O94" s="15"/>
      <c r="P94" s="15"/>
      <c r="Q94" s="33"/>
      <c r="R94" s="33"/>
      <c r="S94" s="2"/>
      <c r="T94" s="2"/>
      <c r="U94" s="2"/>
      <c r="V94" s="2"/>
      <c r="W94" s="2"/>
      <c r="AR94" s="21">
        <v>1599945.5999999999</v>
      </c>
      <c r="AS94" s="21">
        <v>0</v>
      </c>
      <c r="AT94" s="21">
        <v>0</v>
      </c>
      <c r="AU94" s="21">
        <v>0</v>
      </c>
      <c r="AV94" s="21">
        <v>0</v>
      </c>
      <c r="AW94" s="21">
        <v>0</v>
      </c>
      <c r="AX94" s="21">
        <v>0</v>
      </c>
      <c r="AY94" s="21">
        <v>0</v>
      </c>
      <c r="AZ94" s="21">
        <v>0</v>
      </c>
      <c r="BA94" s="21">
        <v>0</v>
      </c>
    </row>
    <row r="95" spans="1:53" s="14" customFormat="1" ht="36" x14ac:dyDescent="0.2">
      <c r="A95" s="25" t="s">
        <v>171</v>
      </c>
      <c r="B95" s="22"/>
      <c r="C95" s="23"/>
      <c r="D95" s="23"/>
      <c r="E95" s="23"/>
      <c r="F95" s="24">
        <v>44035.199999999997</v>
      </c>
      <c r="G95" s="24">
        <f t="shared" si="14"/>
        <v>44035.199999999997</v>
      </c>
      <c r="H95" s="24"/>
      <c r="I95" s="24"/>
      <c r="J95" s="24"/>
      <c r="K95" s="24"/>
      <c r="L95" s="24"/>
      <c r="M95" s="24"/>
      <c r="N95" s="24"/>
      <c r="O95" s="24"/>
      <c r="P95" s="23"/>
      <c r="Q95" s="33"/>
      <c r="R95" s="33"/>
      <c r="AR95" s="14">
        <v>44035.199999999997</v>
      </c>
    </row>
    <row r="96" spans="1:53" s="14" customFormat="1" ht="24" x14ac:dyDescent="0.2">
      <c r="A96" s="25" t="s">
        <v>176</v>
      </c>
      <c r="B96" s="22"/>
      <c r="C96" s="23"/>
      <c r="D96" s="23"/>
      <c r="E96" s="23"/>
      <c r="F96" s="24">
        <v>1467840</v>
      </c>
      <c r="G96" s="24">
        <f t="shared" si="14"/>
        <v>1467840</v>
      </c>
      <c r="H96" s="24"/>
      <c r="I96" s="24"/>
      <c r="J96" s="24"/>
      <c r="K96" s="24"/>
      <c r="L96" s="24"/>
      <c r="M96" s="24"/>
      <c r="N96" s="24"/>
      <c r="O96" s="24"/>
      <c r="P96" s="23"/>
      <c r="Q96" s="33"/>
      <c r="R96" s="33"/>
      <c r="AR96" s="14">
        <v>1467840</v>
      </c>
    </row>
    <row r="97" spans="1:53" s="14" customFormat="1" ht="24" x14ac:dyDescent="0.2">
      <c r="A97" s="25" t="s">
        <v>165</v>
      </c>
      <c r="B97" s="22"/>
      <c r="C97" s="23"/>
      <c r="D97" s="23"/>
      <c r="E97" s="23"/>
      <c r="F97" s="24">
        <v>44035.199999999997</v>
      </c>
      <c r="G97" s="24">
        <f t="shared" si="14"/>
        <v>44035.199999999997</v>
      </c>
      <c r="H97" s="24"/>
      <c r="I97" s="24"/>
      <c r="J97" s="24"/>
      <c r="K97" s="24"/>
      <c r="L97" s="24"/>
      <c r="M97" s="24"/>
      <c r="N97" s="24"/>
      <c r="O97" s="24"/>
      <c r="P97" s="23"/>
      <c r="Q97" s="33"/>
      <c r="R97" s="33"/>
      <c r="AR97" s="14">
        <v>44035.199999999997</v>
      </c>
    </row>
    <row r="98" spans="1:53" s="14" customFormat="1" ht="12" x14ac:dyDescent="0.2">
      <c r="A98" s="25" t="s">
        <v>166</v>
      </c>
      <c r="B98" s="22"/>
      <c r="C98" s="23"/>
      <c r="D98" s="23"/>
      <c r="E98" s="23"/>
      <c r="F98" s="24">
        <v>7339.2</v>
      </c>
      <c r="G98" s="24">
        <f t="shared" si="14"/>
        <v>7339.2</v>
      </c>
      <c r="H98" s="24"/>
      <c r="I98" s="24"/>
      <c r="J98" s="24"/>
      <c r="K98" s="24"/>
      <c r="L98" s="24"/>
      <c r="M98" s="24"/>
      <c r="N98" s="24"/>
      <c r="O98" s="24"/>
      <c r="P98" s="23"/>
      <c r="Q98" s="33"/>
      <c r="R98" s="33"/>
      <c r="AR98" s="14">
        <v>7339.2</v>
      </c>
    </row>
    <row r="99" spans="1:53" s="14" customFormat="1" ht="24" x14ac:dyDescent="0.2">
      <c r="A99" s="25" t="s">
        <v>167</v>
      </c>
      <c r="B99" s="22"/>
      <c r="C99" s="23"/>
      <c r="D99" s="23"/>
      <c r="E99" s="23"/>
      <c r="F99" s="24">
        <v>29356.799999999999</v>
      </c>
      <c r="G99" s="24">
        <f t="shared" si="14"/>
        <v>29356.799999999999</v>
      </c>
      <c r="H99" s="24"/>
      <c r="I99" s="24"/>
      <c r="J99" s="24"/>
      <c r="K99" s="24"/>
      <c r="L99" s="24"/>
      <c r="M99" s="24"/>
      <c r="N99" s="24"/>
      <c r="O99" s="24"/>
      <c r="P99" s="23"/>
      <c r="Q99" s="33"/>
      <c r="R99" s="33"/>
      <c r="AR99" s="14">
        <v>29356.799999999999</v>
      </c>
    </row>
    <row r="100" spans="1:53" s="14" customFormat="1" ht="24" x14ac:dyDescent="0.2">
      <c r="A100" s="25" t="s">
        <v>168</v>
      </c>
      <c r="B100" s="22"/>
      <c r="C100" s="23"/>
      <c r="D100" s="23"/>
      <c r="E100" s="23"/>
      <c r="F100" s="24">
        <v>7339.2</v>
      </c>
      <c r="G100" s="24">
        <f t="shared" si="14"/>
        <v>7339.2</v>
      </c>
      <c r="H100" s="24"/>
      <c r="I100" s="24"/>
      <c r="J100" s="24"/>
      <c r="K100" s="24"/>
      <c r="L100" s="24"/>
      <c r="M100" s="24"/>
      <c r="N100" s="24"/>
      <c r="O100" s="24"/>
      <c r="P100" s="23"/>
      <c r="Q100" s="33"/>
      <c r="R100" s="33"/>
      <c r="AR100" s="14">
        <v>7339.2</v>
      </c>
    </row>
    <row r="101" spans="1:53" s="21" customFormat="1" ht="57" customHeight="1" x14ac:dyDescent="0.25">
      <c r="A101" s="9" t="s">
        <v>120</v>
      </c>
      <c r="B101" s="9" t="s">
        <v>208</v>
      </c>
      <c r="C101" s="9" t="s">
        <v>149</v>
      </c>
      <c r="D101" s="20">
        <v>30</v>
      </c>
      <c r="E101" s="9" t="s">
        <v>146</v>
      </c>
      <c r="F101" s="15">
        <v>1536952.3199999998</v>
      </c>
      <c r="G101" s="15">
        <f t="shared" si="14"/>
        <v>1536952.3199999998</v>
      </c>
      <c r="H101" s="15"/>
      <c r="I101" s="15"/>
      <c r="J101" s="15"/>
      <c r="K101" s="15"/>
      <c r="L101" s="15"/>
      <c r="M101" s="15"/>
      <c r="N101" s="15"/>
      <c r="O101" s="15"/>
      <c r="P101" s="15"/>
      <c r="Q101" s="33"/>
      <c r="R101" s="33"/>
      <c r="S101" s="2"/>
      <c r="T101" s="2"/>
      <c r="U101" s="2"/>
      <c r="V101" s="2"/>
      <c r="W101" s="2"/>
      <c r="AR101" s="21">
        <v>1536952.3199999998</v>
      </c>
      <c r="AS101" s="21">
        <v>0</v>
      </c>
      <c r="AT101" s="21">
        <v>0</v>
      </c>
      <c r="AU101" s="21">
        <v>0</v>
      </c>
      <c r="AV101" s="21">
        <v>0</v>
      </c>
      <c r="AW101" s="21">
        <v>0</v>
      </c>
      <c r="AX101" s="21">
        <v>0</v>
      </c>
      <c r="AY101" s="21">
        <v>0</v>
      </c>
      <c r="AZ101" s="21">
        <v>0</v>
      </c>
      <c r="BA101" s="21">
        <v>0</v>
      </c>
    </row>
    <row r="102" spans="1:53" s="14" customFormat="1" ht="36" x14ac:dyDescent="0.2">
      <c r="A102" s="25" t="s">
        <v>171</v>
      </c>
      <c r="B102" s="22"/>
      <c r="C102" s="23"/>
      <c r="D102" s="23"/>
      <c r="E102" s="23"/>
      <c r="F102" s="24">
        <v>42301.439999999995</v>
      </c>
      <c r="G102" s="24">
        <f t="shared" si="14"/>
        <v>42301.439999999995</v>
      </c>
      <c r="H102" s="24"/>
      <c r="I102" s="24"/>
      <c r="J102" s="24"/>
      <c r="K102" s="24"/>
      <c r="L102" s="24"/>
      <c r="M102" s="24"/>
      <c r="N102" s="24"/>
      <c r="O102" s="24"/>
      <c r="P102" s="23"/>
      <c r="Q102" s="33"/>
      <c r="R102" s="33"/>
      <c r="AR102" s="14">
        <v>42301.439999999995</v>
      </c>
    </row>
    <row r="103" spans="1:53" s="14" customFormat="1" ht="24" x14ac:dyDescent="0.2">
      <c r="A103" s="25" t="s">
        <v>176</v>
      </c>
      <c r="B103" s="22"/>
      <c r="C103" s="23"/>
      <c r="D103" s="23"/>
      <c r="E103" s="23"/>
      <c r="F103" s="24">
        <v>1410048</v>
      </c>
      <c r="G103" s="24">
        <f t="shared" si="14"/>
        <v>1410048</v>
      </c>
      <c r="H103" s="24"/>
      <c r="I103" s="24"/>
      <c r="J103" s="24"/>
      <c r="K103" s="24"/>
      <c r="L103" s="24"/>
      <c r="M103" s="24"/>
      <c r="N103" s="24"/>
      <c r="O103" s="24"/>
      <c r="P103" s="23"/>
      <c r="Q103" s="33"/>
      <c r="R103" s="33"/>
      <c r="AR103" s="14">
        <v>1410048</v>
      </c>
    </row>
    <row r="104" spans="1:53" s="14" customFormat="1" ht="24" x14ac:dyDescent="0.2">
      <c r="A104" s="25" t="s">
        <v>165</v>
      </c>
      <c r="B104" s="22"/>
      <c r="C104" s="23"/>
      <c r="D104" s="23"/>
      <c r="E104" s="23"/>
      <c r="F104" s="24">
        <v>42301.439999999995</v>
      </c>
      <c r="G104" s="24">
        <f t="shared" si="14"/>
        <v>42301.439999999995</v>
      </c>
      <c r="H104" s="24"/>
      <c r="I104" s="24"/>
      <c r="J104" s="24"/>
      <c r="K104" s="24"/>
      <c r="L104" s="24"/>
      <c r="M104" s="24"/>
      <c r="N104" s="24"/>
      <c r="O104" s="24"/>
      <c r="P104" s="23"/>
      <c r="Q104" s="33"/>
      <c r="R104" s="33"/>
      <c r="AR104" s="14">
        <v>42301.439999999995</v>
      </c>
    </row>
    <row r="105" spans="1:53" s="14" customFormat="1" ht="12" x14ac:dyDescent="0.2">
      <c r="A105" s="25" t="s">
        <v>166</v>
      </c>
      <c r="B105" s="22"/>
      <c r="C105" s="23"/>
      <c r="D105" s="23"/>
      <c r="E105" s="23"/>
      <c r="F105" s="24">
        <v>7050.24</v>
      </c>
      <c r="G105" s="24">
        <f t="shared" si="14"/>
        <v>7050.24</v>
      </c>
      <c r="H105" s="24"/>
      <c r="I105" s="24"/>
      <c r="J105" s="24"/>
      <c r="K105" s="24"/>
      <c r="L105" s="24"/>
      <c r="M105" s="24"/>
      <c r="N105" s="24"/>
      <c r="O105" s="24"/>
      <c r="P105" s="23"/>
      <c r="Q105" s="33"/>
      <c r="R105" s="33"/>
      <c r="AR105" s="14">
        <v>7050.24</v>
      </c>
    </row>
    <row r="106" spans="1:53" s="14" customFormat="1" ht="24" x14ac:dyDescent="0.2">
      <c r="A106" s="25" t="s">
        <v>167</v>
      </c>
      <c r="B106" s="22"/>
      <c r="C106" s="23"/>
      <c r="D106" s="23"/>
      <c r="E106" s="23"/>
      <c r="F106" s="24">
        <v>28200.959999999999</v>
      </c>
      <c r="G106" s="24">
        <f t="shared" si="14"/>
        <v>28200.959999999999</v>
      </c>
      <c r="H106" s="24"/>
      <c r="I106" s="24"/>
      <c r="J106" s="24"/>
      <c r="K106" s="24"/>
      <c r="L106" s="24"/>
      <c r="M106" s="24"/>
      <c r="N106" s="24"/>
      <c r="O106" s="24"/>
      <c r="P106" s="23"/>
      <c r="Q106" s="33"/>
      <c r="R106" s="33"/>
      <c r="AR106" s="14">
        <v>28200.959999999999</v>
      </c>
    </row>
    <row r="107" spans="1:53" s="14" customFormat="1" ht="24" x14ac:dyDescent="0.2">
      <c r="A107" s="25" t="s">
        <v>168</v>
      </c>
      <c r="B107" s="22"/>
      <c r="C107" s="23"/>
      <c r="D107" s="23"/>
      <c r="E107" s="23"/>
      <c r="F107" s="24">
        <v>7050.24</v>
      </c>
      <c r="G107" s="24">
        <f t="shared" si="14"/>
        <v>7050.24</v>
      </c>
      <c r="H107" s="24"/>
      <c r="I107" s="24"/>
      <c r="J107" s="24"/>
      <c r="K107" s="24"/>
      <c r="L107" s="24"/>
      <c r="M107" s="24"/>
      <c r="N107" s="24"/>
      <c r="O107" s="24"/>
      <c r="P107" s="23"/>
      <c r="Q107" s="33"/>
      <c r="R107" s="33"/>
      <c r="AR107" s="14">
        <v>7050.24</v>
      </c>
    </row>
    <row r="108" spans="1:53" s="21" customFormat="1" ht="60" customHeight="1" x14ac:dyDescent="0.25">
      <c r="A108" s="9" t="s">
        <v>121</v>
      </c>
      <c r="B108" s="9" t="s">
        <v>208</v>
      </c>
      <c r="C108" s="9" t="s">
        <v>149</v>
      </c>
      <c r="D108" s="20">
        <v>30</v>
      </c>
      <c r="E108" s="9" t="s">
        <v>146</v>
      </c>
      <c r="F108" s="15">
        <v>1335938.8799999997</v>
      </c>
      <c r="G108" s="15">
        <f t="shared" ref="G108:G171" si="15">F108</f>
        <v>1335938.8799999997</v>
      </c>
      <c r="H108" s="15"/>
      <c r="I108" s="15"/>
      <c r="J108" s="15"/>
      <c r="K108" s="15"/>
      <c r="L108" s="15"/>
      <c r="M108" s="15"/>
      <c r="N108" s="15"/>
      <c r="O108" s="15"/>
      <c r="P108" s="15"/>
      <c r="Q108" s="33"/>
      <c r="R108" s="33"/>
      <c r="S108" s="2"/>
      <c r="T108" s="2"/>
      <c r="U108" s="2"/>
      <c r="V108" s="2"/>
      <c r="W108" s="2"/>
      <c r="AR108" s="21">
        <v>1335938.8799999997</v>
      </c>
      <c r="AS108" s="21">
        <v>0</v>
      </c>
      <c r="AT108" s="21">
        <v>0</v>
      </c>
      <c r="AU108" s="21">
        <v>0</v>
      </c>
      <c r="AV108" s="21">
        <v>0</v>
      </c>
      <c r="AW108" s="21">
        <v>0</v>
      </c>
      <c r="AX108" s="21">
        <v>0</v>
      </c>
      <c r="AY108" s="21">
        <v>0</v>
      </c>
      <c r="AZ108" s="21">
        <v>0</v>
      </c>
      <c r="BA108" s="21">
        <v>0</v>
      </c>
    </row>
    <row r="109" spans="1:53" s="14" customFormat="1" ht="36" x14ac:dyDescent="0.2">
      <c r="A109" s="25" t="s">
        <v>171</v>
      </c>
      <c r="B109" s="22"/>
      <c r="C109" s="23"/>
      <c r="D109" s="23"/>
      <c r="E109" s="23"/>
      <c r="F109" s="24">
        <v>36768.959999999999</v>
      </c>
      <c r="G109" s="24">
        <f t="shared" si="15"/>
        <v>36768.959999999999</v>
      </c>
      <c r="H109" s="24"/>
      <c r="I109" s="24"/>
      <c r="J109" s="24"/>
      <c r="K109" s="24"/>
      <c r="L109" s="24"/>
      <c r="M109" s="24"/>
      <c r="N109" s="24"/>
      <c r="O109" s="24"/>
      <c r="P109" s="23"/>
      <c r="Q109" s="33"/>
      <c r="R109" s="33"/>
      <c r="AR109" s="14">
        <v>36768.959999999999</v>
      </c>
    </row>
    <row r="110" spans="1:53" s="14" customFormat="1" ht="24" x14ac:dyDescent="0.2">
      <c r="A110" s="25" t="s">
        <v>176</v>
      </c>
      <c r="B110" s="22"/>
      <c r="C110" s="23"/>
      <c r="D110" s="23"/>
      <c r="E110" s="23"/>
      <c r="F110" s="24">
        <v>1225632</v>
      </c>
      <c r="G110" s="24">
        <f t="shared" si="15"/>
        <v>1225632</v>
      </c>
      <c r="H110" s="24"/>
      <c r="I110" s="24"/>
      <c r="J110" s="24"/>
      <c r="K110" s="24"/>
      <c r="L110" s="24"/>
      <c r="M110" s="24"/>
      <c r="N110" s="24"/>
      <c r="O110" s="24"/>
      <c r="P110" s="23"/>
      <c r="Q110" s="33"/>
      <c r="R110" s="33"/>
      <c r="AR110" s="14">
        <v>1225632</v>
      </c>
    </row>
    <row r="111" spans="1:53" s="14" customFormat="1" ht="24" x14ac:dyDescent="0.2">
      <c r="A111" s="25" t="s">
        <v>165</v>
      </c>
      <c r="B111" s="22"/>
      <c r="C111" s="23"/>
      <c r="D111" s="23"/>
      <c r="E111" s="23"/>
      <c r="F111" s="24">
        <v>36768.959999999999</v>
      </c>
      <c r="G111" s="24">
        <f t="shared" si="15"/>
        <v>36768.959999999999</v>
      </c>
      <c r="H111" s="24"/>
      <c r="I111" s="24"/>
      <c r="J111" s="24"/>
      <c r="K111" s="24"/>
      <c r="L111" s="24"/>
      <c r="M111" s="24"/>
      <c r="N111" s="24"/>
      <c r="O111" s="24"/>
      <c r="P111" s="23"/>
      <c r="Q111" s="33"/>
      <c r="R111" s="33"/>
      <c r="AR111" s="14">
        <v>36768.959999999999</v>
      </c>
    </row>
    <row r="112" spans="1:53" s="14" customFormat="1" ht="12" x14ac:dyDescent="0.2">
      <c r="A112" s="25" t="s">
        <v>166</v>
      </c>
      <c r="B112" s="22"/>
      <c r="C112" s="23"/>
      <c r="D112" s="23"/>
      <c r="E112" s="23"/>
      <c r="F112" s="24">
        <v>6128.16</v>
      </c>
      <c r="G112" s="24">
        <f t="shared" si="15"/>
        <v>6128.16</v>
      </c>
      <c r="H112" s="24"/>
      <c r="I112" s="24"/>
      <c r="J112" s="24"/>
      <c r="K112" s="24"/>
      <c r="L112" s="24"/>
      <c r="M112" s="24"/>
      <c r="N112" s="24"/>
      <c r="O112" s="24"/>
      <c r="P112" s="23"/>
      <c r="Q112" s="33"/>
      <c r="R112" s="33"/>
      <c r="AR112" s="14">
        <v>6128.16</v>
      </c>
    </row>
    <row r="113" spans="1:53" s="14" customFormat="1" ht="24" x14ac:dyDescent="0.2">
      <c r="A113" s="25" t="s">
        <v>167</v>
      </c>
      <c r="B113" s="22"/>
      <c r="C113" s="23"/>
      <c r="D113" s="23"/>
      <c r="E113" s="23"/>
      <c r="F113" s="24">
        <v>24512.639999999999</v>
      </c>
      <c r="G113" s="24">
        <f t="shared" si="15"/>
        <v>24512.639999999999</v>
      </c>
      <c r="H113" s="24"/>
      <c r="I113" s="24"/>
      <c r="J113" s="24"/>
      <c r="K113" s="24"/>
      <c r="L113" s="24"/>
      <c r="M113" s="24"/>
      <c r="N113" s="24"/>
      <c r="O113" s="24"/>
      <c r="P113" s="23"/>
      <c r="Q113" s="33"/>
      <c r="R113" s="33"/>
      <c r="AR113" s="14">
        <v>24512.639999999999</v>
      </c>
    </row>
    <row r="114" spans="1:53" s="14" customFormat="1" ht="24" x14ac:dyDescent="0.2">
      <c r="A114" s="25" t="s">
        <v>168</v>
      </c>
      <c r="B114" s="22"/>
      <c r="C114" s="23"/>
      <c r="D114" s="23"/>
      <c r="E114" s="23"/>
      <c r="F114" s="24">
        <v>6128.16</v>
      </c>
      <c r="G114" s="24">
        <f t="shared" si="15"/>
        <v>6128.16</v>
      </c>
      <c r="H114" s="24"/>
      <c r="I114" s="24"/>
      <c r="J114" s="24"/>
      <c r="K114" s="24"/>
      <c r="L114" s="24"/>
      <c r="M114" s="24"/>
      <c r="N114" s="24"/>
      <c r="O114" s="24"/>
      <c r="P114" s="23"/>
      <c r="Q114" s="33"/>
      <c r="R114" s="33"/>
      <c r="AR114" s="14">
        <v>6128.16</v>
      </c>
    </row>
    <row r="115" spans="1:53" s="21" customFormat="1" ht="85.5" customHeight="1" x14ac:dyDescent="0.25">
      <c r="A115" s="9" t="s">
        <v>122</v>
      </c>
      <c r="B115" s="9" t="s">
        <v>208</v>
      </c>
      <c r="C115" s="9" t="s">
        <v>212</v>
      </c>
      <c r="D115" s="20">
        <v>24</v>
      </c>
      <c r="E115" s="9" t="s">
        <v>146</v>
      </c>
      <c r="F115" s="15">
        <v>3589491.3792659999</v>
      </c>
      <c r="G115" s="15">
        <f t="shared" si="15"/>
        <v>3589491.3792659999</v>
      </c>
      <c r="H115" s="15"/>
      <c r="I115" s="15"/>
      <c r="J115" s="15"/>
      <c r="K115" s="15"/>
      <c r="L115" s="15"/>
      <c r="M115" s="15"/>
      <c r="N115" s="15"/>
      <c r="O115" s="15"/>
      <c r="P115" s="15"/>
      <c r="Q115" s="33"/>
      <c r="R115" s="33"/>
      <c r="S115" s="2"/>
      <c r="T115" s="2"/>
      <c r="U115" s="2"/>
      <c r="V115" s="2"/>
      <c r="W115" s="2"/>
      <c r="AR115" s="21">
        <v>3589491.3792659999</v>
      </c>
      <c r="AS115" s="21">
        <v>0</v>
      </c>
      <c r="AT115" s="21">
        <v>0</v>
      </c>
      <c r="AU115" s="21">
        <v>0</v>
      </c>
      <c r="AV115" s="21">
        <v>0</v>
      </c>
      <c r="AW115" s="21">
        <v>0</v>
      </c>
      <c r="AX115" s="21">
        <v>0</v>
      </c>
      <c r="AY115" s="21">
        <v>0</v>
      </c>
      <c r="AZ115" s="21">
        <v>0</v>
      </c>
      <c r="BA115" s="21">
        <v>0</v>
      </c>
    </row>
    <row r="116" spans="1:53" s="14" customFormat="1" ht="24" x14ac:dyDescent="0.2">
      <c r="A116" s="25" t="s">
        <v>173</v>
      </c>
      <c r="B116" s="22"/>
      <c r="C116" s="23"/>
      <c r="D116" s="23"/>
      <c r="E116" s="23"/>
      <c r="F116" s="24">
        <v>6280.2</v>
      </c>
      <c r="G116" s="24">
        <f t="shared" si="15"/>
        <v>6280.2</v>
      </c>
      <c r="H116" s="24"/>
      <c r="I116" s="24"/>
      <c r="J116" s="24"/>
      <c r="K116" s="24"/>
      <c r="L116" s="24"/>
      <c r="M116" s="24"/>
      <c r="N116" s="24"/>
      <c r="O116" s="24"/>
      <c r="P116" s="23"/>
      <c r="Q116" s="33"/>
      <c r="R116" s="33"/>
      <c r="AR116" s="14">
        <v>6280.2</v>
      </c>
    </row>
    <row r="117" spans="1:53" s="14" customFormat="1" ht="24" x14ac:dyDescent="0.2">
      <c r="A117" s="25" t="s">
        <v>174</v>
      </c>
      <c r="B117" s="22"/>
      <c r="C117" s="23"/>
      <c r="D117" s="23"/>
      <c r="E117" s="23"/>
      <c r="F117" s="24">
        <v>23027.399999999998</v>
      </c>
      <c r="G117" s="24">
        <f t="shared" si="15"/>
        <v>23027.399999999998</v>
      </c>
      <c r="H117" s="24"/>
      <c r="I117" s="24"/>
      <c r="J117" s="24"/>
      <c r="K117" s="24"/>
      <c r="L117" s="24"/>
      <c r="M117" s="24"/>
      <c r="N117" s="24"/>
      <c r="O117" s="24"/>
      <c r="P117" s="23"/>
      <c r="Q117" s="33"/>
      <c r="R117" s="33"/>
      <c r="AR117" s="14">
        <v>23027.399999999998</v>
      </c>
    </row>
    <row r="118" spans="1:53" s="14" customFormat="1" ht="36" x14ac:dyDescent="0.2">
      <c r="A118" s="25" t="s">
        <v>171</v>
      </c>
      <c r="B118" s="22"/>
      <c r="C118" s="23"/>
      <c r="D118" s="23"/>
      <c r="E118" s="23"/>
      <c r="F118" s="24">
        <v>85587.587999999989</v>
      </c>
      <c r="G118" s="24">
        <f t="shared" si="15"/>
        <v>85587.587999999989</v>
      </c>
      <c r="H118" s="24"/>
      <c r="I118" s="24"/>
      <c r="J118" s="24"/>
      <c r="K118" s="24"/>
      <c r="L118" s="24"/>
      <c r="M118" s="24"/>
      <c r="N118" s="24"/>
      <c r="O118" s="24"/>
      <c r="P118" s="23"/>
      <c r="Q118" s="33"/>
      <c r="R118" s="33"/>
      <c r="AR118" s="14">
        <v>85587.587999999989</v>
      </c>
    </row>
    <row r="119" spans="1:53" s="14" customFormat="1" ht="48" x14ac:dyDescent="0.2">
      <c r="A119" s="25" t="s">
        <v>213</v>
      </c>
      <c r="B119" s="22"/>
      <c r="C119" s="23"/>
      <c r="D119" s="23"/>
      <c r="E119" s="23"/>
      <c r="F119" s="24">
        <v>2804847.6</v>
      </c>
      <c r="G119" s="24">
        <f t="shared" si="15"/>
        <v>2804847.6</v>
      </c>
      <c r="H119" s="24"/>
      <c r="I119" s="24"/>
      <c r="J119" s="24"/>
      <c r="K119" s="24"/>
      <c r="L119" s="24"/>
      <c r="M119" s="24"/>
      <c r="N119" s="24"/>
      <c r="O119" s="24"/>
      <c r="P119" s="23"/>
      <c r="Q119" s="33"/>
      <c r="R119" s="33"/>
      <c r="AR119" s="14">
        <v>2804847.6</v>
      </c>
    </row>
    <row r="120" spans="1:53" s="14" customFormat="1" ht="12" x14ac:dyDescent="0.2">
      <c r="A120" s="25" t="s">
        <v>164</v>
      </c>
      <c r="B120" s="22"/>
      <c r="C120" s="23"/>
      <c r="D120" s="23"/>
      <c r="E120" s="23"/>
      <c r="F120" s="24">
        <v>2804.8476000000001</v>
      </c>
      <c r="G120" s="24">
        <f t="shared" si="15"/>
        <v>2804.8476000000001</v>
      </c>
      <c r="H120" s="24"/>
      <c r="I120" s="24"/>
      <c r="J120" s="24"/>
      <c r="K120" s="24"/>
      <c r="L120" s="24"/>
      <c r="M120" s="24"/>
      <c r="N120" s="24"/>
      <c r="O120" s="24"/>
      <c r="P120" s="23"/>
      <c r="Q120" s="33"/>
      <c r="R120" s="33"/>
      <c r="AR120" s="14">
        <v>2804.8476000000001</v>
      </c>
    </row>
    <row r="121" spans="1:53" s="14" customFormat="1" ht="12" x14ac:dyDescent="0.2">
      <c r="A121" s="25" t="s">
        <v>175</v>
      </c>
      <c r="B121" s="22"/>
      <c r="C121" s="23"/>
      <c r="D121" s="23"/>
      <c r="E121" s="23"/>
      <c r="F121" s="24">
        <v>418680</v>
      </c>
      <c r="G121" s="24">
        <f t="shared" si="15"/>
        <v>418680</v>
      </c>
      <c r="H121" s="24"/>
      <c r="I121" s="24"/>
      <c r="J121" s="24"/>
      <c r="K121" s="24"/>
      <c r="L121" s="24"/>
      <c r="M121" s="24"/>
      <c r="N121" s="24"/>
      <c r="O121" s="24"/>
      <c r="P121" s="23"/>
      <c r="Q121" s="33"/>
      <c r="R121" s="33"/>
      <c r="AR121" s="14">
        <v>418680</v>
      </c>
    </row>
    <row r="122" spans="1:53" s="14" customFormat="1" ht="24" x14ac:dyDescent="0.2">
      <c r="A122" s="25" t="s">
        <v>176</v>
      </c>
      <c r="B122" s="22"/>
      <c r="C122" s="23"/>
      <c r="D122" s="23"/>
      <c r="E122" s="23"/>
      <c r="F122" s="24">
        <v>48072</v>
      </c>
      <c r="G122" s="24">
        <f t="shared" si="15"/>
        <v>48072</v>
      </c>
      <c r="H122" s="24"/>
      <c r="I122" s="24"/>
      <c r="J122" s="24"/>
      <c r="K122" s="24"/>
      <c r="L122" s="24"/>
      <c r="M122" s="24"/>
      <c r="N122" s="24"/>
      <c r="O122" s="24"/>
      <c r="P122" s="23"/>
      <c r="Q122" s="33"/>
      <c r="R122" s="33"/>
      <c r="AR122" s="14">
        <v>48072</v>
      </c>
    </row>
    <row r="123" spans="1:53" s="14" customFormat="1" ht="24" x14ac:dyDescent="0.2">
      <c r="A123" s="25" t="s">
        <v>165</v>
      </c>
      <c r="B123" s="22"/>
      <c r="C123" s="23"/>
      <c r="D123" s="23"/>
      <c r="E123" s="23"/>
      <c r="F123" s="24">
        <v>85587.587999999989</v>
      </c>
      <c r="G123" s="24">
        <f t="shared" si="15"/>
        <v>85587.587999999989</v>
      </c>
      <c r="H123" s="24"/>
      <c r="I123" s="24"/>
      <c r="J123" s="24"/>
      <c r="K123" s="24"/>
      <c r="L123" s="24"/>
      <c r="M123" s="24"/>
      <c r="N123" s="24"/>
      <c r="O123" s="24"/>
      <c r="P123" s="23"/>
      <c r="Q123" s="33"/>
      <c r="R123" s="33"/>
      <c r="AR123" s="14">
        <v>85587.587999999989</v>
      </c>
    </row>
    <row r="124" spans="1:53" s="14" customFormat="1" ht="12" x14ac:dyDescent="0.2">
      <c r="A124" s="25" t="s">
        <v>166</v>
      </c>
      <c r="B124" s="22"/>
      <c r="C124" s="23"/>
      <c r="D124" s="23"/>
      <c r="E124" s="23"/>
      <c r="F124" s="24">
        <v>16372.022238</v>
      </c>
      <c r="G124" s="24">
        <f t="shared" si="15"/>
        <v>16372.022238</v>
      </c>
      <c r="H124" s="24"/>
      <c r="I124" s="24"/>
      <c r="J124" s="24"/>
      <c r="K124" s="24"/>
      <c r="L124" s="24"/>
      <c r="M124" s="24"/>
      <c r="N124" s="24"/>
      <c r="O124" s="24"/>
      <c r="P124" s="23"/>
      <c r="Q124" s="33"/>
      <c r="R124" s="33"/>
      <c r="AR124" s="14">
        <v>16372.022238</v>
      </c>
    </row>
    <row r="125" spans="1:53" s="14" customFormat="1" ht="24" x14ac:dyDescent="0.2">
      <c r="A125" s="25" t="s">
        <v>167</v>
      </c>
      <c r="B125" s="22"/>
      <c r="C125" s="23"/>
      <c r="D125" s="23"/>
      <c r="E125" s="23"/>
      <c r="F125" s="24">
        <v>65488.088951999998</v>
      </c>
      <c r="G125" s="24">
        <f t="shared" si="15"/>
        <v>65488.088951999998</v>
      </c>
      <c r="H125" s="24"/>
      <c r="I125" s="24"/>
      <c r="J125" s="24"/>
      <c r="K125" s="24"/>
      <c r="L125" s="24"/>
      <c r="M125" s="24"/>
      <c r="N125" s="24"/>
      <c r="O125" s="24"/>
      <c r="P125" s="23"/>
      <c r="Q125" s="33"/>
      <c r="R125" s="33"/>
      <c r="AR125" s="14">
        <v>65488.088951999998</v>
      </c>
    </row>
    <row r="126" spans="1:53" s="14" customFormat="1" ht="24" x14ac:dyDescent="0.2">
      <c r="A126" s="25" t="s">
        <v>168</v>
      </c>
      <c r="B126" s="22"/>
      <c r="C126" s="23"/>
      <c r="D126" s="23"/>
      <c r="E126" s="23"/>
      <c r="F126" s="24">
        <v>32744.044475999999</v>
      </c>
      <c r="G126" s="24">
        <f t="shared" si="15"/>
        <v>32744.044475999999</v>
      </c>
      <c r="H126" s="24"/>
      <c r="I126" s="24"/>
      <c r="J126" s="24"/>
      <c r="K126" s="24"/>
      <c r="L126" s="24"/>
      <c r="M126" s="24"/>
      <c r="N126" s="24"/>
      <c r="O126" s="24"/>
      <c r="P126" s="23"/>
      <c r="Q126" s="33"/>
      <c r="R126" s="33"/>
      <c r="AR126" s="14">
        <v>32744.044475999999</v>
      </c>
    </row>
    <row r="127" spans="1:53" s="21" customFormat="1" ht="48.75" customHeight="1" x14ac:dyDescent="0.25">
      <c r="A127" s="9" t="s">
        <v>123</v>
      </c>
      <c r="B127" s="9" t="s">
        <v>208</v>
      </c>
      <c r="C127" s="9" t="s">
        <v>149</v>
      </c>
      <c r="D127" s="20">
        <v>30</v>
      </c>
      <c r="E127" s="9" t="s">
        <v>146</v>
      </c>
      <c r="F127" s="15">
        <v>3276580.8</v>
      </c>
      <c r="G127" s="15">
        <f t="shared" si="15"/>
        <v>3276580.8</v>
      </c>
      <c r="H127" s="15"/>
      <c r="I127" s="15"/>
      <c r="J127" s="15"/>
      <c r="K127" s="15"/>
      <c r="L127" s="15"/>
      <c r="M127" s="15"/>
      <c r="N127" s="15"/>
      <c r="O127" s="15"/>
      <c r="P127" s="15"/>
      <c r="Q127" s="33"/>
      <c r="R127" s="33"/>
      <c r="S127" s="2"/>
      <c r="T127" s="2"/>
      <c r="U127" s="2"/>
      <c r="V127" s="2"/>
      <c r="W127" s="2"/>
      <c r="AR127" s="21">
        <v>3276580.8</v>
      </c>
      <c r="AS127" s="21">
        <v>0</v>
      </c>
      <c r="AT127" s="21">
        <v>0</v>
      </c>
      <c r="AU127" s="21">
        <v>0</v>
      </c>
      <c r="AV127" s="21">
        <v>0</v>
      </c>
      <c r="AW127" s="21">
        <v>0</v>
      </c>
      <c r="AX127" s="21">
        <v>0</v>
      </c>
      <c r="AY127" s="21">
        <v>0</v>
      </c>
      <c r="AZ127" s="21">
        <v>0</v>
      </c>
      <c r="BA127" s="21">
        <v>0</v>
      </c>
    </row>
    <row r="128" spans="1:53" s="14" customFormat="1" ht="36" x14ac:dyDescent="0.2">
      <c r="A128" s="25" t="s">
        <v>171</v>
      </c>
      <c r="B128" s="22"/>
      <c r="C128" s="23"/>
      <c r="D128" s="23"/>
      <c r="E128" s="23"/>
      <c r="F128" s="24">
        <v>84384</v>
      </c>
      <c r="G128" s="24">
        <f t="shared" si="15"/>
        <v>84384</v>
      </c>
      <c r="H128" s="24"/>
      <c r="I128" s="24"/>
      <c r="J128" s="24"/>
      <c r="K128" s="24"/>
      <c r="L128" s="24"/>
      <c r="M128" s="24"/>
      <c r="N128" s="24"/>
      <c r="O128" s="24"/>
      <c r="P128" s="23"/>
      <c r="Q128" s="33"/>
      <c r="R128" s="33"/>
      <c r="AR128" s="14">
        <v>84384</v>
      </c>
    </row>
    <row r="129" spans="1:53" s="14" customFormat="1" ht="24" x14ac:dyDescent="0.2">
      <c r="A129" s="25" t="s">
        <v>214</v>
      </c>
      <c r="B129" s="22"/>
      <c r="C129" s="23"/>
      <c r="D129" s="23"/>
      <c r="E129" s="23"/>
      <c r="F129" s="24">
        <v>2160000</v>
      </c>
      <c r="G129" s="24">
        <f t="shared" si="15"/>
        <v>2160000</v>
      </c>
      <c r="H129" s="24"/>
      <c r="I129" s="24"/>
      <c r="J129" s="24"/>
      <c r="K129" s="24"/>
      <c r="L129" s="24"/>
      <c r="M129" s="24"/>
      <c r="N129" s="24"/>
      <c r="O129" s="24"/>
      <c r="P129" s="23"/>
      <c r="Q129" s="33"/>
      <c r="R129" s="33"/>
      <c r="AR129" s="14">
        <v>2160000</v>
      </c>
    </row>
    <row r="130" spans="1:53" s="14" customFormat="1" ht="12" x14ac:dyDescent="0.2">
      <c r="A130" s="25" t="s">
        <v>175</v>
      </c>
      <c r="B130" s="22"/>
      <c r="C130" s="23"/>
      <c r="D130" s="23"/>
      <c r="E130" s="23"/>
      <c r="F130" s="24">
        <v>187200</v>
      </c>
      <c r="G130" s="24">
        <f t="shared" si="15"/>
        <v>187200</v>
      </c>
      <c r="H130" s="24"/>
      <c r="I130" s="24"/>
      <c r="J130" s="24"/>
      <c r="K130" s="24"/>
      <c r="L130" s="24"/>
      <c r="M130" s="24"/>
      <c r="N130" s="24"/>
      <c r="O130" s="24"/>
      <c r="P130" s="23"/>
      <c r="Q130" s="33"/>
      <c r="R130" s="33"/>
      <c r="AR130" s="14">
        <v>187200</v>
      </c>
    </row>
    <row r="131" spans="1:53" s="14" customFormat="1" ht="24" x14ac:dyDescent="0.2">
      <c r="A131" s="25" t="s">
        <v>176</v>
      </c>
      <c r="B131" s="22"/>
      <c r="C131" s="23"/>
      <c r="D131" s="23"/>
      <c r="E131" s="23"/>
      <c r="F131" s="24">
        <v>652800</v>
      </c>
      <c r="G131" s="24">
        <f t="shared" si="15"/>
        <v>652800</v>
      </c>
      <c r="H131" s="24"/>
      <c r="I131" s="24"/>
      <c r="J131" s="24"/>
      <c r="K131" s="24"/>
      <c r="L131" s="24"/>
      <c r="M131" s="24"/>
      <c r="N131" s="24"/>
      <c r="O131" s="24"/>
      <c r="P131" s="23"/>
      <c r="Q131" s="33"/>
      <c r="R131" s="33"/>
      <c r="AR131" s="14">
        <v>652800</v>
      </c>
    </row>
    <row r="132" spans="1:53" s="14" customFormat="1" ht="12" x14ac:dyDescent="0.2">
      <c r="A132" s="25" t="s">
        <v>164</v>
      </c>
      <c r="B132" s="22"/>
      <c r="C132" s="23"/>
      <c r="D132" s="23"/>
      <c r="E132" s="23"/>
      <c r="F132" s="24">
        <v>2812.7999999999997</v>
      </c>
      <c r="G132" s="24">
        <f t="shared" si="15"/>
        <v>2812.7999999999997</v>
      </c>
      <c r="H132" s="24"/>
      <c r="I132" s="24"/>
      <c r="J132" s="24"/>
      <c r="K132" s="24"/>
      <c r="L132" s="24"/>
      <c r="M132" s="24"/>
      <c r="N132" s="24"/>
      <c r="O132" s="24"/>
      <c r="P132" s="23"/>
      <c r="Q132" s="33"/>
      <c r="R132" s="33"/>
      <c r="AR132" s="14">
        <v>2812.7999999999997</v>
      </c>
    </row>
    <row r="133" spans="1:53" s="14" customFormat="1" ht="24" x14ac:dyDescent="0.2">
      <c r="A133" s="25" t="s">
        <v>165</v>
      </c>
      <c r="B133" s="22"/>
      <c r="C133" s="23"/>
      <c r="D133" s="23"/>
      <c r="E133" s="23"/>
      <c r="F133" s="24">
        <v>84384</v>
      </c>
      <c r="G133" s="24">
        <f t="shared" si="15"/>
        <v>84384</v>
      </c>
      <c r="H133" s="24"/>
      <c r="I133" s="24"/>
      <c r="J133" s="24"/>
      <c r="K133" s="24"/>
      <c r="L133" s="24"/>
      <c r="M133" s="24"/>
      <c r="N133" s="24"/>
      <c r="O133" s="24"/>
      <c r="P133" s="23"/>
      <c r="Q133" s="33"/>
      <c r="R133" s="33"/>
      <c r="AR133" s="14">
        <v>84384</v>
      </c>
    </row>
    <row r="134" spans="1:53" s="14" customFormat="1" ht="12" x14ac:dyDescent="0.2">
      <c r="A134" s="25" t="s">
        <v>166</v>
      </c>
      <c r="B134" s="22"/>
      <c r="C134" s="23"/>
      <c r="D134" s="23"/>
      <c r="E134" s="23"/>
      <c r="F134" s="24">
        <v>15000</v>
      </c>
      <c r="G134" s="24">
        <f t="shared" si="15"/>
        <v>15000</v>
      </c>
      <c r="H134" s="24"/>
      <c r="I134" s="24"/>
      <c r="J134" s="24"/>
      <c r="K134" s="24"/>
      <c r="L134" s="24"/>
      <c r="M134" s="24"/>
      <c r="N134" s="24"/>
      <c r="O134" s="24"/>
      <c r="P134" s="23"/>
      <c r="Q134" s="33"/>
      <c r="R134" s="33"/>
      <c r="AR134" s="14">
        <v>15000</v>
      </c>
    </row>
    <row r="135" spans="1:53" s="14" customFormat="1" ht="24" x14ac:dyDescent="0.2">
      <c r="A135" s="25" t="s">
        <v>167</v>
      </c>
      <c r="B135" s="22"/>
      <c r="C135" s="23"/>
      <c r="D135" s="23"/>
      <c r="E135" s="23"/>
      <c r="F135" s="24">
        <v>60000</v>
      </c>
      <c r="G135" s="24">
        <f t="shared" si="15"/>
        <v>60000</v>
      </c>
      <c r="H135" s="24"/>
      <c r="I135" s="24"/>
      <c r="J135" s="24"/>
      <c r="K135" s="24"/>
      <c r="L135" s="24"/>
      <c r="M135" s="24"/>
      <c r="N135" s="24"/>
      <c r="O135" s="24"/>
      <c r="P135" s="23"/>
      <c r="Q135" s="33"/>
      <c r="R135" s="33"/>
      <c r="AR135" s="14">
        <v>60000</v>
      </c>
    </row>
    <row r="136" spans="1:53" s="14" customFormat="1" ht="24" x14ac:dyDescent="0.2">
      <c r="A136" s="25" t="s">
        <v>168</v>
      </c>
      <c r="B136" s="22"/>
      <c r="C136" s="23"/>
      <c r="D136" s="23"/>
      <c r="E136" s="23"/>
      <c r="F136" s="24">
        <v>30000</v>
      </c>
      <c r="G136" s="24">
        <f t="shared" si="15"/>
        <v>30000</v>
      </c>
      <c r="H136" s="24"/>
      <c r="I136" s="24"/>
      <c r="J136" s="24"/>
      <c r="K136" s="24"/>
      <c r="L136" s="24"/>
      <c r="M136" s="24"/>
      <c r="N136" s="24"/>
      <c r="O136" s="24"/>
      <c r="P136" s="23"/>
      <c r="Q136" s="33"/>
      <c r="R136" s="33"/>
      <c r="AR136" s="14">
        <v>30000</v>
      </c>
    </row>
    <row r="137" spans="1:53" s="21" customFormat="1" ht="70.5" customHeight="1" x14ac:dyDescent="0.25">
      <c r="A137" s="9" t="s">
        <v>124</v>
      </c>
      <c r="B137" s="9" t="s">
        <v>208</v>
      </c>
      <c r="C137" s="9" t="s">
        <v>149</v>
      </c>
      <c r="D137" s="20">
        <v>30</v>
      </c>
      <c r="E137" s="9" t="s">
        <v>146</v>
      </c>
      <c r="F137" s="15">
        <v>8618282.879999999</v>
      </c>
      <c r="G137" s="15">
        <f t="shared" si="15"/>
        <v>8618282.879999999</v>
      </c>
      <c r="H137" s="15"/>
      <c r="I137" s="15"/>
      <c r="J137" s="15"/>
      <c r="K137" s="15"/>
      <c r="L137" s="15"/>
      <c r="M137" s="15"/>
      <c r="N137" s="15"/>
      <c r="O137" s="15"/>
      <c r="P137" s="15"/>
      <c r="Q137" s="33"/>
      <c r="R137" s="33"/>
      <c r="S137" s="2"/>
      <c r="T137" s="2"/>
      <c r="U137" s="2"/>
      <c r="V137" s="2"/>
      <c r="W137" s="2"/>
      <c r="AR137" s="21">
        <v>8618282.879999999</v>
      </c>
      <c r="AS137" s="21">
        <v>0</v>
      </c>
      <c r="AT137" s="21">
        <v>0</v>
      </c>
      <c r="AU137" s="21">
        <v>0</v>
      </c>
      <c r="AV137" s="21">
        <v>0</v>
      </c>
      <c r="AW137" s="21">
        <v>0</v>
      </c>
      <c r="AX137" s="21">
        <v>0</v>
      </c>
      <c r="AY137" s="21">
        <v>0</v>
      </c>
      <c r="AZ137" s="21">
        <v>0</v>
      </c>
      <c r="BA137" s="21">
        <v>0</v>
      </c>
    </row>
    <row r="138" spans="1:53" s="14" customFormat="1" ht="24" x14ac:dyDescent="0.2">
      <c r="A138" s="25" t="s">
        <v>173</v>
      </c>
      <c r="B138" s="22"/>
      <c r="C138" s="23"/>
      <c r="D138" s="23"/>
      <c r="E138" s="23"/>
      <c r="F138" s="24">
        <v>18957.599999999999</v>
      </c>
      <c r="G138" s="24">
        <f t="shared" si="15"/>
        <v>18957.599999999999</v>
      </c>
      <c r="H138" s="24"/>
      <c r="I138" s="24"/>
      <c r="J138" s="24"/>
      <c r="K138" s="24"/>
      <c r="L138" s="24"/>
      <c r="M138" s="24"/>
      <c r="N138" s="24"/>
      <c r="O138" s="24"/>
      <c r="P138" s="23"/>
      <c r="Q138" s="33"/>
      <c r="R138" s="33"/>
      <c r="AR138" s="14">
        <v>18957.599999999999</v>
      </c>
    </row>
    <row r="139" spans="1:53" s="14" customFormat="1" ht="24" x14ac:dyDescent="0.2">
      <c r="A139" s="25" t="s">
        <v>174</v>
      </c>
      <c r="B139" s="22"/>
      <c r="C139" s="23"/>
      <c r="D139" s="23"/>
      <c r="E139" s="23"/>
      <c r="F139" s="24">
        <v>69511.199999999997</v>
      </c>
      <c r="G139" s="24">
        <f t="shared" si="15"/>
        <v>69511.199999999997</v>
      </c>
      <c r="H139" s="24"/>
      <c r="I139" s="24"/>
      <c r="J139" s="24"/>
      <c r="K139" s="24"/>
      <c r="L139" s="24"/>
      <c r="M139" s="24"/>
      <c r="N139" s="24"/>
      <c r="O139" s="24"/>
      <c r="P139" s="23"/>
      <c r="Q139" s="33"/>
      <c r="R139" s="33"/>
      <c r="AR139" s="14">
        <v>69511.199999999997</v>
      </c>
    </row>
    <row r="140" spans="1:53" s="14" customFormat="1" ht="36" x14ac:dyDescent="0.2">
      <c r="A140" s="25" t="s">
        <v>171</v>
      </c>
      <c r="B140" s="22"/>
      <c r="C140" s="23"/>
      <c r="D140" s="23"/>
      <c r="E140" s="23"/>
      <c r="F140" s="24">
        <v>222942.23999999996</v>
      </c>
      <c r="G140" s="24">
        <f t="shared" si="15"/>
        <v>222942.23999999996</v>
      </c>
      <c r="H140" s="24"/>
      <c r="I140" s="24"/>
      <c r="J140" s="24"/>
      <c r="K140" s="24"/>
      <c r="L140" s="24"/>
      <c r="M140" s="24"/>
      <c r="N140" s="24"/>
      <c r="O140" s="24"/>
      <c r="P140" s="23"/>
      <c r="Q140" s="33"/>
      <c r="R140" s="33"/>
      <c r="AR140" s="14">
        <v>222942.23999999996</v>
      </c>
    </row>
    <row r="141" spans="1:53" s="14" customFormat="1" ht="12" x14ac:dyDescent="0.2">
      <c r="A141" s="25" t="s">
        <v>210</v>
      </c>
      <c r="B141" s="22"/>
      <c r="C141" s="23"/>
      <c r="D141" s="23"/>
      <c r="E141" s="23"/>
      <c r="F141" s="24">
        <v>5687280</v>
      </c>
      <c r="G141" s="24">
        <f t="shared" si="15"/>
        <v>5687280</v>
      </c>
      <c r="H141" s="24"/>
      <c r="I141" s="24"/>
      <c r="J141" s="24"/>
      <c r="K141" s="24"/>
      <c r="L141" s="24"/>
      <c r="M141" s="24"/>
      <c r="N141" s="24"/>
      <c r="O141" s="24"/>
      <c r="P141" s="23"/>
      <c r="Q141" s="33"/>
      <c r="R141" s="33"/>
      <c r="AR141" s="14">
        <v>5687280</v>
      </c>
    </row>
    <row r="142" spans="1:53" s="14" customFormat="1" ht="12" x14ac:dyDescent="0.2">
      <c r="A142" s="25" t="s">
        <v>175</v>
      </c>
      <c r="B142" s="22"/>
      <c r="C142" s="23"/>
      <c r="D142" s="23"/>
      <c r="E142" s="23"/>
      <c r="F142" s="24">
        <v>379152</v>
      </c>
      <c r="G142" s="24">
        <f t="shared" si="15"/>
        <v>379152</v>
      </c>
      <c r="H142" s="24"/>
      <c r="I142" s="24"/>
      <c r="J142" s="24"/>
      <c r="K142" s="24"/>
      <c r="L142" s="24"/>
      <c r="M142" s="24"/>
      <c r="N142" s="24"/>
      <c r="O142" s="24"/>
      <c r="P142" s="23"/>
      <c r="Q142" s="33"/>
      <c r="R142" s="33"/>
      <c r="AR142" s="14">
        <v>379152</v>
      </c>
    </row>
    <row r="143" spans="1:53" s="14" customFormat="1" ht="24" x14ac:dyDescent="0.2">
      <c r="A143" s="25" t="s">
        <v>176</v>
      </c>
      <c r="B143" s="22"/>
      <c r="C143" s="23"/>
      <c r="D143" s="23"/>
      <c r="E143" s="23"/>
      <c r="F143" s="24">
        <v>1744128</v>
      </c>
      <c r="G143" s="24">
        <f t="shared" si="15"/>
        <v>1744128</v>
      </c>
      <c r="H143" s="24"/>
      <c r="I143" s="24"/>
      <c r="J143" s="24"/>
      <c r="K143" s="24"/>
      <c r="L143" s="24"/>
      <c r="M143" s="24"/>
      <c r="N143" s="24"/>
      <c r="O143" s="24"/>
      <c r="P143" s="23"/>
      <c r="Q143" s="33"/>
      <c r="R143" s="33"/>
      <c r="AR143" s="14">
        <v>1744128</v>
      </c>
    </row>
    <row r="144" spans="1:53" s="14" customFormat="1" ht="24" x14ac:dyDescent="0.2">
      <c r="A144" s="25" t="s">
        <v>165</v>
      </c>
      <c r="B144" s="22"/>
      <c r="C144" s="23"/>
      <c r="D144" s="23"/>
      <c r="E144" s="23"/>
      <c r="F144" s="24">
        <v>222942.23999999996</v>
      </c>
      <c r="G144" s="24">
        <f t="shared" si="15"/>
        <v>222942.23999999996</v>
      </c>
      <c r="H144" s="24"/>
      <c r="I144" s="24"/>
      <c r="J144" s="24"/>
      <c r="K144" s="24"/>
      <c r="L144" s="24"/>
      <c r="M144" s="24"/>
      <c r="N144" s="24"/>
      <c r="O144" s="24"/>
      <c r="P144" s="23"/>
      <c r="Q144" s="33"/>
      <c r="R144" s="33"/>
      <c r="AR144" s="14">
        <v>222942.23999999996</v>
      </c>
    </row>
    <row r="145" spans="1:53" s="14" customFormat="1" ht="12" x14ac:dyDescent="0.2">
      <c r="A145" s="25" t="s">
        <v>166</v>
      </c>
      <c r="B145" s="22"/>
      <c r="C145" s="23"/>
      <c r="D145" s="23"/>
      <c r="E145" s="23"/>
      <c r="F145" s="24">
        <v>39052.799999999996</v>
      </c>
      <c r="G145" s="24">
        <f t="shared" si="15"/>
        <v>39052.799999999996</v>
      </c>
      <c r="H145" s="24"/>
      <c r="I145" s="24"/>
      <c r="J145" s="24"/>
      <c r="K145" s="24"/>
      <c r="L145" s="24"/>
      <c r="M145" s="24"/>
      <c r="N145" s="24"/>
      <c r="O145" s="24"/>
      <c r="P145" s="23"/>
      <c r="Q145" s="33"/>
      <c r="R145" s="33"/>
      <c r="AR145" s="14">
        <v>39052.799999999996</v>
      </c>
    </row>
    <row r="146" spans="1:53" s="14" customFormat="1" ht="24" x14ac:dyDescent="0.2">
      <c r="A146" s="25" t="s">
        <v>167</v>
      </c>
      <c r="B146" s="22"/>
      <c r="C146" s="23"/>
      <c r="D146" s="23"/>
      <c r="E146" s="23"/>
      <c r="F146" s="24">
        <v>156211.19999999998</v>
      </c>
      <c r="G146" s="24">
        <f t="shared" si="15"/>
        <v>156211.19999999998</v>
      </c>
      <c r="H146" s="24"/>
      <c r="I146" s="24"/>
      <c r="J146" s="24"/>
      <c r="K146" s="24"/>
      <c r="L146" s="24"/>
      <c r="M146" s="24"/>
      <c r="N146" s="24"/>
      <c r="O146" s="24"/>
      <c r="P146" s="23"/>
      <c r="Q146" s="33"/>
      <c r="R146" s="33"/>
      <c r="AR146" s="14">
        <v>156211.19999999998</v>
      </c>
    </row>
    <row r="147" spans="1:53" s="14" customFormat="1" ht="24" x14ac:dyDescent="0.2">
      <c r="A147" s="25" t="s">
        <v>168</v>
      </c>
      <c r="B147" s="22"/>
      <c r="C147" s="23"/>
      <c r="D147" s="23"/>
      <c r="E147" s="23"/>
      <c r="F147" s="24">
        <v>78105.599999999991</v>
      </c>
      <c r="G147" s="24">
        <f t="shared" si="15"/>
        <v>78105.599999999991</v>
      </c>
      <c r="H147" s="24"/>
      <c r="I147" s="24"/>
      <c r="J147" s="24"/>
      <c r="K147" s="24"/>
      <c r="L147" s="24"/>
      <c r="M147" s="24"/>
      <c r="N147" s="24"/>
      <c r="O147" s="24"/>
      <c r="P147" s="23"/>
      <c r="Q147" s="33"/>
      <c r="R147" s="33"/>
      <c r="AR147" s="14">
        <v>78105.599999999991</v>
      </c>
    </row>
    <row r="148" spans="1:53" s="21" customFormat="1" ht="66" customHeight="1" x14ac:dyDescent="0.25">
      <c r="A148" s="9" t="s">
        <v>125</v>
      </c>
      <c r="B148" s="9" t="s">
        <v>208</v>
      </c>
      <c r="C148" s="9" t="s">
        <v>149</v>
      </c>
      <c r="D148" s="20">
        <v>30</v>
      </c>
      <c r="E148" s="9" t="s">
        <v>146</v>
      </c>
      <c r="F148" s="15">
        <v>2841709.92</v>
      </c>
      <c r="G148" s="15">
        <f t="shared" si="15"/>
        <v>2841709.92</v>
      </c>
      <c r="H148" s="15"/>
      <c r="I148" s="15"/>
      <c r="J148" s="15"/>
      <c r="K148" s="15"/>
      <c r="L148" s="15"/>
      <c r="M148" s="15"/>
      <c r="N148" s="15"/>
      <c r="O148" s="15"/>
      <c r="P148" s="15"/>
      <c r="Q148" s="33"/>
      <c r="R148" s="33"/>
      <c r="S148" s="2"/>
      <c r="T148" s="2"/>
      <c r="U148" s="2"/>
      <c r="V148" s="2"/>
      <c r="W148" s="2"/>
      <c r="AR148" s="21">
        <v>2841709.92</v>
      </c>
      <c r="AS148" s="21">
        <v>0</v>
      </c>
      <c r="AT148" s="21">
        <v>0</v>
      </c>
      <c r="AU148" s="21">
        <v>0</v>
      </c>
      <c r="AV148" s="21">
        <v>0</v>
      </c>
      <c r="AW148" s="21">
        <v>0</v>
      </c>
      <c r="AX148" s="21">
        <v>0</v>
      </c>
      <c r="AY148" s="21">
        <v>0</v>
      </c>
      <c r="AZ148" s="21">
        <v>0</v>
      </c>
      <c r="BA148" s="21">
        <v>0</v>
      </c>
    </row>
    <row r="149" spans="1:53" s="14" customFormat="1" ht="24" x14ac:dyDescent="0.2">
      <c r="A149" s="25" t="s">
        <v>173</v>
      </c>
      <c r="B149" s="22"/>
      <c r="C149" s="23"/>
      <c r="D149" s="23"/>
      <c r="E149" s="23"/>
      <c r="F149" s="24">
        <v>2001.6</v>
      </c>
      <c r="G149" s="24">
        <f t="shared" si="15"/>
        <v>2001.6</v>
      </c>
      <c r="H149" s="24"/>
      <c r="I149" s="24"/>
      <c r="J149" s="24"/>
      <c r="K149" s="24"/>
      <c r="L149" s="24"/>
      <c r="M149" s="24"/>
      <c r="N149" s="24"/>
      <c r="O149" s="24"/>
      <c r="P149" s="23"/>
      <c r="Q149" s="33"/>
      <c r="R149" s="33"/>
      <c r="AR149" s="14">
        <v>2001.6</v>
      </c>
    </row>
    <row r="150" spans="1:53" s="14" customFormat="1" ht="24" x14ac:dyDescent="0.2">
      <c r="A150" s="25" t="s">
        <v>174</v>
      </c>
      <c r="B150" s="22"/>
      <c r="C150" s="23"/>
      <c r="D150" s="23"/>
      <c r="E150" s="23"/>
      <c r="F150" s="24">
        <v>7339.2</v>
      </c>
      <c r="G150" s="24">
        <f t="shared" si="15"/>
        <v>7339.2</v>
      </c>
      <c r="H150" s="24"/>
      <c r="I150" s="24"/>
      <c r="J150" s="24"/>
      <c r="K150" s="24"/>
      <c r="L150" s="24"/>
      <c r="M150" s="24"/>
      <c r="N150" s="24"/>
      <c r="O150" s="24"/>
      <c r="P150" s="23"/>
      <c r="Q150" s="33"/>
      <c r="R150" s="33"/>
      <c r="AR150" s="14">
        <v>7339.2</v>
      </c>
    </row>
    <row r="151" spans="1:53" s="14" customFormat="1" ht="36" x14ac:dyDescent="0.2">
      <c r="A151" s="25" t="s">
        <v>171</v>
      </c>
      <c r="B151" s="22"/>
      <c r="C151" s="23"/>
      <c r="D151" s="23"/>
      <c r="E151" s="23"/>
      <c r="F151" s="24">
        <v>76464</v>
      </c>
      <c r="G151" s="24">
        <f t="shared" si="15"/>
        <v>76464</v>
      </c>
      <c r="H151" s="24"/>
      <c r="I151" s="24"/>
      <c r="J151" s="24"/>
      <c r="K151" s="24"/>
      <c r="L151" s="24"/>
      <c r="M151" s="24"/>
      <c r="N151" s="24"/>
      <c r="O151" s="24"/>
      <c r="P151" s="23"/>
      <c r="Q151" s="33"/>
      <c r="R151" s="33"/>
      <c r="AR151" s="14">
        <v>76464</v>
      </c>
    </row>
    <row r="152" spans="1:53" s="14" customFormat="1" ht="12" x14ac:dyDescent="0.2">
      <c r="A152" s="25" t="s">
        <v>210</v>
      </c>
      <c r="B152" s="22"/>
      <c r="C152" s="23"/>
      <c r="D152" s="23"/>
      <c r="E152" s="23"/>
      <c r="F152" s="24">
        <v>800640</v>
      </c>
      <c r="G152" s="24">
        <f t="shared" si="15"/>
        <v>800640</v>
      </c>
      <c r="H152" s="24"/>
      <c r="I152" s="24"/>
      <c r="J152" s="24"/>
      <c r="K152" s="24"/>
      <c r="L152" s="24"/>
      <c r="M152" s="24"/>
      <c r="N152" s="24"/>
      <c r="O152" s="24"/>
      <c r="P152" s="23"/>
      <c r="Q152" s="33"/>
      <c r="R152" s="33"/>
      <c r="AR152" s="14">
        <v>800640</v>
      </c>
    </row>
    <row r="153" spans="1:53" s="14" customFormat="1" ht="12" x14ac:dyDescent="0.2">
      <c r="A153" s="25" t="s">
        <v>175</v>
      </c>
      <c r="B153" s="22"/>
      <c r="C153" s="23"/>
      <c r="D153" s="23"/>
      <c r="E153" s="23"/>
      <c r="F153" s="24">
        <v>40032</v>
      </c>
      <c r="G153" s="24">
        <f t="shared" si="15"/>
        <v>40032</v>
      </c>
      <c r="H153" s="24"/>
      <c r="I153" s="24"/>
      <c r="J153" s="24"/>
      <c r="K153" s="24"/>
      <c r="L153" s="24"/>
      <c r="M153" s="24"/>
      <c r="N153" s="24"/>
      <c r="O153" s="24"/>
      <c r="P153" s="23"/>
      <c r="Q153" s="33"/>
      <c r="R153" s="33"/>
      <c r="AR153" s="14">
        <v>40032</v>
      </c>
    </row>
    <row r="154" spans="1:53" s="14" customFormat="1" ht="24" x14ac:dyDescent="0.2">
      <c r="A154" s="25" t="s">
        <v>176</v>
      </c>
      <c r="B154" s="22"/>
      <c r="C154" s="23"/>
      <c r="D154" s="23"/>
      <c r="E154" s="23"/>
      <c r="F154" s="24">
        <v>1748160</v>
      </c>
      <c r="G154" s="24">
        <f t="shared" si="15"/>
        <v>1748160</v>
      </c>
      <c r="H154" s="24"/>
      <c r="I154" s="24"/>
      <c r="J154" s="24"/>
      <c r="K154" s="24"/>
      <c r="L154" s="24"/>
      <c r="M154" s="24"/>
      <c r="N154" s="24"/>
      <c r="O154" s="24"/>
      <c r="P154" s="23"/>
      <c r="Q154" s="33"/>
      <c r="R154" s="33"/>
      <c r="AR154" s="14">
        <v>1748160</v>
      </c>
    </row>
    <row r="155" spans="1:53" s="14" customFormat="1" ht="24" x14ac:dyDescent="0.2">
      <c r="A155" s="25" t="s">
        <v>165</v>
      </c>
      <c r="B155" s="22"/>
      <c r="C155" s="23"/>
      <c r="D155" s="23"/>
      <c r="E155" s="23"/>
      <c r="F155" s="24">
        <v>76464</v>
      </c>
      <c r="G155" s="24">
        <f t="shared" si="15"/>
        <v>76464</v>
      </c>
      <c r="H155" s="24"/>
      <c r="I155" s="24"/>
      <c r="J155" s="24"/>
      <c r="K155" s="24"/>
      <c r="L155" s="24"/>
      <c r="M155" s="24"/>
      <c r="N155" s="24"/>
      <c r="O155" s="24"/>
      <c r="P155" s="23"/>
      <c r="Q155" s="33"/>
      <c r="R155" s="33"/>
      <c r="AR155" s="14">
        <v>76464</v>
      </c>
    </row>
    <row r="156" spans="1:53" s="14" customFormat="1" ht="12" x14ac:dyDescent="0.2">
      <c r="A156" s="25" t="s">
        <v>166</v>
      </c>
      <c r="B156" s="22"/>
      <c r="C156" s="23"/>
      <c r="D156" s="23"/>
      <c r="E156" s="23"/>
      <c r="F156" s="24">
        <v>12944.160000000002</v>
      </c>
      <c r="G156" s="24">
        <f t="shared" si="15"/>
        <v>12944.160000000002</v>
      </c>
      <c r="H156" s="24"/>
      <c r="I156" s="24"/>
      <c r="J156" s="24"/>
      <c r="K156" s="24"/>
      <c r="L156" s="24"/>
      <c r="M156" s="24"/>
      <c r="N156" s="24"/>
      <c r="O156" s="24"/>
      <c r="P156" s="23"/>
      <c r="Q156" s="33"/>
      <c r="R156" s="33"/>
      <c r="AR156" s="14">
        <v>12944.160000000002</v>
      </c>
    </row>
    <row r="157" spans="1:53" s="14" customFormat="1" ht="24" x14ac:dyDescent="0.2">
      <c r="A157" s="25" t="s">
        <v>167</v>
      </c>
      <c r="B157" s="22"/>
      <c r="C157" s="23"/>
      <c r="D157" s="23"/>
      <c r="E157" s="23"/>
      <c r="F157" s="24">
        <v>51776.640000000007</v>
      </c>
      <c r="G157" s="24">
        <f t="shared" si="15"/>
        <v>51776.640000000007</v>
      </c>
      <c r="H157" s="24"/>
      <c r="I157" s="24"/>
      <c r="J157" s="24"/>
      <c r="K157" s="24"/>
      <c r="L157" s="24"/>
      <c r="M157" s="24"/>
      <c r="N157" s="24"/>
      <c r="O157" s="24"/>
      <c r="P157" s="23"/>
      <c r="Q157" s="33"/>
      <c r="R157" s="33"/>
      <c r="AR157" s="14">
        <v>51776.640000000007</v>
      </c>
    </row>
    <row r="158" spans="1:53" s="14" customFormat="1" ht="24" x14ac:dyDescent="0.2">
      <c r="A158" s="25" t="s">
        <v>168</v>
      </c>
      <c r="B158" s="22"/>
      <c r="C158" s="23"/>
      <c r="D158" s="23"/>
      <c r="E158" s="23"/>
      <c r="F158" s="24">
        <v>25888.320000000003</v>
      </c>
      <c r="G158" s="24">
        <f t="shared" si="15"/>
        <v>25888.320000000003</v>
      </c>
      <c r="H158" s="24"/>
      <c r="I158" s="24"/>
      <c r="J158" s="24"/>
      <c r="K158" s="24"/>
      <c r="L158" s="24"/>
      <c r="M158" s="24"/>
      <c r="N158" s="24"/>
      <c r="O158" s="24"/>
      <c r="P158" s="23"/>
      <c r="Q158" s="33"/>
      <c r="R158" s="33"/>
      <c r="AR158" s="14">
        <v>25888.320000000003</v>
      </c>
    </row>
    <row r="159" spans="1:53" s="21" customFormat="1" ht="48.75" customHeight="1" x14ac:dyDescent="0.25">
      <c r="A159" s="9" t="s">
        <v>126</v>
      </c>
      <c r="B159" s="9" t="s">
        <v>208</v>
      </c>
      <c r="C159" s="9" t="s">
        <v>149</v>
      </c>
      <c r="D159" s="20">
        <v>30</v>
      </c>
      <c r="E159" s="9" t="s">
        <v>146</v>
      </c>
      <c r="F159" s="15">
        <v>1072560</v>
      </c>
      <c r="G159" s="15">
        <f t="shared" si="15"/>
        <v>1072560</v>
      </c>
      <c r="H159" s="15"/>
      <c r="I159" s="15"/>
      <c r="J159" s="15"/>
      <c r="K159" s="15"/>
      <c r="L159" s="15"/>
      <c r="M159" s="15"/>
      <c r="N159" s="15"/>
      <c r="O159" s="15"/>
      <c r="P159" s="15"/>
      <c r="Q159" s="33"/>
      <c r="R159" s="33"/>
      <c r="S159" s="2"/>
      <c r="T159" s="2"/>
      <c r="U159" s="2"/>
      <c r="V159" s="2"/>
      <c r="W159" s="2"/>
      <c r="AR159" s="21">
        <v>1072560</v>
      </c>
      <c r="AS159" s="21">
        <v>0</v>
      </c>
      <c r="AT159" s="21">
        <v>0</v>
      </c>
      <c r="AU159" s="21">
        <v>0</v>
      </c>
      <c r="AV159" s="21">
        <v>0</v>
      </c>
      <c r="AW159" s="21">
        <v>0</v>
      </c>
      <c r="AX159" s="21">
        <v>0</v>
      </c>
      <c r="AY159" s="21">
        <v>0</v>
      </c>
      <c r="AZ159" s="21">
        <v>0</v>
      </c>
      <c r="BA159" s="21">
        <v>0</v>
      </c>
    </row>
    <row r="160" spans="1:53" s="14" customFormat="1" ht="36" x14ac:dyDescent="0.2">
      <c r="A160" s="25" t="s">
        <v>171</v>
      </c>
      <c r="B160" s="22"/>
      <c r="C160" s="23"/>
      <c r="D160" s="23"/>
      <c r="E160" s="23"/>
      <c r="F160" s="24">
        <v>29520</v>
      </c>
      <c r="G160" s="24">
        <f t="shared" si="15"/>
        <v>29520</v>
      </c>
      <c r="H160" s="24"/>
      <c r="I160" s="24"/>
      <c r="J160" s="24"/>
      <c r="K160" s="24"/>
      <c r="L160" s="24"/>
      <c r="M160" s="24"/>
      <c r="N160" s="24"/>
      <c r="O160" s="24"/>
      <c r="P160" s="23"/>
      <c r="Q160" s="33"/>
      <c r="R160" s="33"/>
      <c r="AR160" s="14">
        <v>29520</v>
      </c>
    </row>
    <row r="161" spans="1:53" s="14" customFormat="1" ht="24" x14ac:dyDescent="0.2">
      <c r="A161" s="25" t="s">
        <v>176</v>
      </c>
      <c r="B161" s="22"/>
      <c r="C161" s="23"/>
      <c r="D161" s="23"/>
      <c r="E161" s="23"/>
      <c r="F161" s="24">
        <v>984000</v>
      </c>
      <c r="G161" s="24">
        <f t="shared" si="15"/>
        <v>984000</v>
      </c>
      <c r="H161" s="24"/>
      <c r="I161" s="24"/>
      <c r="J161" s="24"/>
      <c r="K161" s="24"/>
      <c r="L161" s="24"/>
      <c r="M161" s="24"/>
      <c r="N161" s="24"/>
      <c r="O161" s="24"/>
      <c r="P161" s="23"/>
      <c r="Q161" s="33"/>
      <c r="R161" s="33"/>
      <c r="AR161" s="14">
        <v>984000</v>
      </c>
    </row>
    <row r="162" spans="1:53" s="14" customFormat="1" ht="24" x14ac:dyDescent="0.2">
      <c r="A162" s="25" t="s">
        <v>165</v>
      </c>
      <c r="B162" s="22"/>
      <c r="C162" s="23"/>
      <c r="D162" s="23"/>
      <c r="E162" s="23"/>
      <c r="F162" s="24">
        <v>29520</v>
      </c>
      <c r="G162" s="24">
        <f t="shared" si="15"/>
        <v>29520</v>
      </c>
      <c r="H162" s="24"/>
      <c r="I162" s="24"/>
      <c r="J162" s="24"/>
      <c r="K162" s="24"/>
      <c r="L162" s="24"/>
      <c r="M162" s="24"/>
      <c r="N162" s="24"/>
      <c r="O162" s="24"/>
      <c r="P162" s="23"/>
      <c r="Q162" s="33"/>
      <c r="R162" s="33"/>
      <c r="AR162" s="14">
        <v>29520</v>
      </c>
    </row>
    <row r="163" spans="1:53" s="14" customFormat="1" ht="12" x14ac:dyDescent="0.2">
      <c r="A163" s="25" t="s">
        <v>166</v>
      </c>
      <c r="B163" s="22"/>
      <c r="C163" s="23"/>
      <c r="D163" s="23"/>
      <c r="E163" s="23"/>
      <c r="F163" s="24">
        <v>4920</v>
      </c>
      <c r="G163" s="24">
        <f t="shared" si="15"/>
        <v>4920</v>
      </c>
      <c r="H163" s="24"/>
      <c r="I163" s="24"/>
      <c r="J163" s="24"/>
      <c r="K163" s="24"/>
      <c r="L163" s="24"/>
      <c r="M163" s="24"/>
      <c r="N163" s="24"/>
      <c r="O163" s="24"/>
      <c r="P163" s="23"/>
      <c r="Q163" s="33"/>
      <c r="R163" s="33"/>
      <c r="AR163" s="14">
        <v>4920</v>
      </c>
    </row>
    <row r="164" spans="1:53" s="14" customFormat="1" ht="24" x14ac:dyDescent="0.2">
      <c r="A164" s="25" t="s">
        <v>167</v>
      </c>
      <c r="B164" s="22"/>
      <c r="C164" s="23"/>
      <c r="D164" s="23"/>
      <c r="E164" s="23"/>
      <c r="F164" s="24">
        <v>19680</v>
      </c>
      <c r="G164" s="24">
        <f t="shared" si="15"/>
        <v>19680</v>
      </c>
      <c r="H164" s="24"/>
      <c r="I164" s="24"/>
      <c r="J164" s="24"/>
      <c r="K164" s="24"/>
      <c r="L164" s="24"/>
      <c r="M164" s="24"/>
      <c r="N164" s="24"/>
      <c r="O164" s="24"/>
      <c r="P164" s="23"/>
      <c r="Q164" s="33"/>
      <c r="R164" s="33"/>
      <c r="AR164" s="14">
        <v>19680</v>
      </c>
    </row>
    <row r="165" spans="1:53" s="14" customFormat="1" ht="24" x14ac:dyDescent="0.2">
      <c r="A165" s="25" t="s">
        <v>168</v>
      </c>
      <c r="B165" s="22"/>
      <c r="C165" s="23"/>
      <c r="D165" s="23"/>
      <c r="E165" s="23"/>
      <c r="F165" s="24">
        <v>4920</v>
      </c>
      <c r="G165" s="24">
        <f t="shared" si="15"/>
        <v>4920</v>
      </c>
      <c r="H165" s="24"/>
      <c r="I165" s="24"/>
      <c r="J165" s="24"/>
      <c r="K165" s="24"/>
      <c r="L165" s="24"/>
      <c r="M165" s="24"/>
      <c r="N165" s="24"/>
      <c r="O165" s="24"/>
      <c r="P165" s="23"/>
      <c r="Q165" s="33"/>
      <c r="R165" s="33"/>
      <c r="AR165" s="14">
        <v>4920</v>
      </c>
    </row>
    <row r="166" spans="1:53" s="21" customFormat="1" ht="70.5" customHeight="1" x14ac:dyDescent="0.25">
      <c r="A166" s="9" t="s">
        <v>127</v>
      </c>
      <c r="B166" s="9" t="s">
        <v>208</v>
      </c>
      <c r="C166" s="9" t="s">
        <v>149</v>
      </c>
      <c r="D166" s="20">
        <v>30</v>
      </c>
      <c r="E166" s="9" t="s">
        <v>146</v>
      </c>
      <c r="F166" s="15">
        <v>1821508.68</v>
      </c>
      <c r="G166" s="15">
        <f t="shared" si="15"/>
        <v>1821508.68</v>
      </c>
      <c r="H166" s="15"/>
      <c r="I166" s="15"/>
      <c r="J166" s="15"/>
      <c r="K166" s="15"/>
      <c r="L166" s="15"/>
      <c r="M166" s="15"/>
      <c r="N166" s="15"/>
      <c r="O166" s="15"/>
      <c r="P166" s="15"/>
      <c r="Q166" s="33"/>
      <c r="R166" s="33"/>
      <c r="S166" s="2"/>
      <c r="T166" s="2"/>
      <c r="U166" s="2"/>
      <c r="V166" s="2"/>
      <c r="W166" s="2"/>
      <c r="AR166" s="21">
        <v>1821508.68</v>
      </c>
      <c r="AS166" s="21">
        <v>0</v>
      </c>
      <c r="AT166" s="21">
        <v>0</v>
      </c>
      <c r="AU166" s="21">
        <v>0</v>
      </c>
      <c r="AV166" s="21">
        <v>0</v>
      </c>
      <c r="AW166" s="21">
        <v>0</v>
      </c>
      <c r="AX166" s="21">
        <v>0</v>
      </c>
      <c r="AY166" s="21">
        <v>0</v>
      </c>
      <c r="AZ166" s="21">
        <v>0</v>
      </c>
      <c r="BA166" s="21">
        <v>0</v>
      </c>
    </row>
    <row r="167" spans="1:53" s="14" customFormat="1" ht="24" x14ac:dyDescent="0.2">
      <c r="A167" s="25" t="s">
        <v>173</v>
      </c>
      <c r="B167" s="22"/>
      <c r="C167" s="23"/>
      <c r="D167" s="23"/>
      <c r="E167" s="23"/>
      <c r="F167" s="24">
        <v>2172.6</v>
      </c>
      <c r="G167" s="24">
        <f t="shared" si="15"/>
        <v>2172.6</v>
      </c>
      <c r="H167" s="24"/>
      <c r="I167" s="24"/>
      <c r="J167" s="24"/>
      <c r="K167" s="24"/>
      <c r="L167" s="24"/>
      <c r="M167" s="24"/>
      <c r="N167" s="24"/>
      <c r="O167" s="24"/>
      <c r="P167" s="23"/>
      <c r="Q167" s="33"/>
      <c r="R167" s="33"/>
      <c r="AR167" s="14">
        <v>2172.6</v>
      </c>
    </row>
    <row r="168" spans="1:53" s="14" customFormat="1" ht="24" x14ac:dyDescent="0.2">
      <c r="A168" s="25" t="s">
        <v>174</v>
      </c>
      <c r="B168" s="22"/>
      <c r="C168" s="23"/>
      <c r="D168" s="23"/>
      <c r="E168" s="23"/>
      <c r="F168" s="24">
        <v>7966.2</v>
      </c>
      <c r="G168" s="24">
        <f t="shared" si="15"/>
        <v>7966.2</v>
      </c>
      <c r="H168" s="24"/>
      <c r="I168" s="24"/>
      <c r="J168" s="24"/>
      <c r="K168" s="24"/>
      <c r="L168" s="24"/>
      <c r="M168" s="24"/>
      <c r="N168" s="24"/>
      <c r="O168" s="24"/>
      <c r="P168" s="23"/>
      <c r="Q168" s="33"/>
      <c r="R168" s="33"/>
      <c r="AR168" s="14">
        <v>7966.2</v>
      </c>
    </row>
    <row r="169" spans="1:53" s="14" customFormat="1" ht="36" x14ac:dyDescent="0.2">
      <c r="A169" s="25" t="s">
        <v>171</v>
      </c>
      <c r="B169" s="22"/>
      <c r="C169" s="23"/>
      <c r="D169" s="23"/>
      <c r="E169" s="23"/>
      <c r="F169" s="24">
        <v>48394.439999999995</v>
      </c>
      <c r="G169" s="24">
        <f t="shared" si="15"/>
        <v>48394.439999999995</v>
      </c>
      <c r="H169" s="24"/>
      <c r="I169" s="24"/>
      <c r="J169" s="24"/>
      <c r="K169" s="24"/>
      <c r="L169" s="24"/>
      <c r="M169" s="24"/>
      <c r="N169" s="24"/>
      <c r="O169" s="24"/>
      <c r="P169" s="23"/>
      <c r="Q169" s="33"/>
      <c r="R169" s="33"/>
      <c r="AR169" s="14">
        <v>48394.439999999995</v>
      </c>
    </row>
    <row r="170" spans="1:53" s="14" customFormat="1" ht="12" x14ac:dyDescent="0.2">
      <c r="A170" s="25" t="s">
        <v>210</v>
      </c>
      <c r="B170" s="22"/>
      <c r="C170" s="23"/>
      <c r="D170" s="23"/>
      <c r="E170" s="23"/>
      <c r="F170" s="24">
        <v>1086300</v>
      </c>
      <c r="G170" s="24">
        <f t="shared" si="15"/>
        <v>1086300</v>
      </c>
      <c r="H170" s="24"/>
      <c r="I170" s="24"/>
      <c r="J170" s="24"/>
      <c r="K170" s="24"/>
      <c r="L170" s="24"/>
      <c r="M170" s="24"/>
      <c r="N170" s="24"/>
      <c r="O170" s="24"/>
      <c r="P170" s="23"/>
      <c r="Q170" s="33"/>
      <c r="R170" s="33"/>
      <c r="AR170" s="14">
        <v>1086300</v>
      </c>
    </row>
    <row r="171" spans="1:53" s="14" customFormat="1" ht="12" x14ac:dyDescent="0.2">
      <c r="A171" s="25" t="s">
        <v>175</v>
      </c>
      <c r="B171" s="22"/>
      <c r="C171" s="23"/>
      <c r="D171" s="23"/>
      <c r="E171" s="23"/>
      <c r="F171" s="24">
        <v>43452</v>
      </c>
      <c r="G171" s="24">
        <f t="shared" si="15"/>
        <v>43452</v>
      </c>
      <c r="H171" s="24"/>
      <c r="I171" s="24"/>
      <c r="J171" s="24"/>
      <c r="K171" s="24"/>
      <c r="L171" s="24"/>
      <c r="M171" s="24"/>
      <c r="N171" s="24"/>
      <c r="O171" s="24"/>
      <c r="P171" s="23"/>
      <c r="Q171" s="33"/>
      <c r="R171" s="33"/>
      <c r="AR171" s="14">
        <v>43452</v>
      </c>
    </row>
    <row r="172" spans="1:53" s="14" customFormat="1" ht="24" x14ac:dyDescent="0.2">
      <c r="A172" s="25" t="s">
        <v>176</v>
      </c>
      <c r="B172" s="22"/>
      <c r="C172" s="23"/>
      <c r="D172" s="23"/>
      <c r="E172" s="23"/>
      <c r="F172" s="24">
        <v>526848</v>
      </c>
      <c r="G172" s="24">
        <f t="shared" ref="G172:G178" si="16">F172</f>
        <v>526848</v>
      </c>
      <c r="H172" s="24"/>
      <c r="I172" s="24"/>
      <c r="J172" s="24"/>
      <c r="K172" s="24"/>
      <c r="L172" s="24"/>
      <c r="M172" s="24"/>
      <c r="N172" s="24"/>
      <c r="O172" s="24"/>
      <c r="P172" s="23"/>
      <c r="Q172" s="33"/>
      <c r="R172" s="33"/>
      <c r="AR172" s="14">
        <v>526848</v>
      </c>
    </row>
    <row r="173" spans="1:53" s="14" customFormat="1" ht="24" x14ac:dyDescent="0.2">
      <c r="A173" s="25" t="s">
        <v>165</v>
      </c>
      <c r="B173" s="22"/>
      <c r="C173" s="23"/>
      <c r="D173" s="23"/>
      <c r="E173" s="23"/>
      <c r="F173" s="24">
        <v>48394.439999999995</v>
      </c>
      <c r="G173" s="24">
        <f t="shared" si="16"/>
        <v>48394.439999999995</v>
      </c>
      <c r="H173" s="24"/>
      <c r="I173" s="24"/>
      <c r="J173" s="24"/>
      <c r="K173" s="24"/>
      <c r="L173" s="24"/>
      <c r="M173" s="24"/>
      <c r="N173" s="24"/>
      <c r="O173" s="24"/>
      <c r="P173" s="23"/>
      <c r="Q173" s="33"/>
      <c r="R173" s="33"/>
      <c r="AR173" s="14">
        <v>48394.439999999995</v>
      </c>
    </row>
    <row r="174" spans="1:53" s="14" customFormat="1" ht="12" x14ac:dyDescent="0.2">
      <c r="A174" s="25" t="s">
        <v>166</v>
      </c>
      <c r="B174" s="22"/>
      <c r="C174" s="23"/>
      <c r="D174" s="23"/>
      <c r="E174" s="23"/>
      <c r="F174" s="24">
        <v>8283</v>
      </c>
      <c r="G174" s="24">
        <f t="shared" si="16"/>
        <v>8283</v>
      </c>
      <c r="H174" s="24"/>
      <c r="I174" s="24"/>
      <c r="J174" s="24"/>
      <c r="K174" s="24"/>
      <c r="L174" s="24"/>
      <c r="M174" s="24"/>
      <c r="N174" s="24"/>
      <c r="O174" s="24"/>
      <c r="P174" s="23"/>
      <c r="Q174" s="33"/>
      <c r="R174" s="33"/>
      <c r="AR174" s="14">
        <v>8283</v>
      </c>
    </row>
    <row r="175" spans="1:53" s="14" customFormat="1" ht="24" x14ac:dyDescent="0.2">
      <c r="A175" s="25" t="s">
        <v>167</v>
      </c>
      <c r="B175" s="22"/>
      <c r="C175" s="23"/>
      <c r="D175" s="23"/>
      <c r="E175" s="23"/>
      <c r="F175" s="24">
        <v>33132</v>
      </c>
      <c r="G175" s="24">
        <f t="shared" si="16"/>
        <v>33132</v>
      </c>
      <c r="H175" s="24"/>
      <c r="I175" s="24"/>
      <c r="J175" s="24"/>
      <c r="K175" s="24"/>
      <c r="L175" s="24"/>
      <c r="M175" s="24"/>
      <c r="N175" s="24"/>
      <c r="O175" s="24"/>
      <c r="P175" s="23"/>
      <c r="Q175" s="33"/>
      <c r="R175" s="33"/>
      <c r="AR175" s="14">
        <v>33132</v>
      </c>
    </row>
    <row r="176" spans="1:53" s="14" customFormat="1" ht="24" x14ac:dyDescent="0.2">
      <c r="A176" s="25" t="s">
        <v>168</v>
      </c>
      <c r="B176" s="22"/>
      <c r="C176" s="23"/>
      <c r="D176" s="23"/>
      <c r="E176" s="23"/>
      <c r="F176" s="24">
        <v>16566</v>
      </c>
      <c r="G176" s="24">
        <f t="shared" si="16"/>
        <v>16566</v>
      </c>
      <c r="H176" s="24"/>
      <c r="I176" s="24"/>
      <c r="J176" s="24"/>
      <c r="K176" s="24"/>
      <c r="L176" s="24"/>
      <c r="M176" s="24"/>
      <c r="N176" s="24"/>
      <c r="O176" s="24"/>
      <c r="P176" s="23"/>
      <c r="Q176" s="33"/>
      <c r="R176" s="33"/>
      <c r="AR176" s="14">
        <v>16566</v>
      </c>
    </row>
    <row r="177" spans="1:23" s="21" customFormat="1" ht="52.5" customHeight="1" x14ac:dyDescent="0.25">
      <c r="A177" s="19" t="s">
        <v>128</v>
      </c>
      <c r="B177" s="9" t="s">
        <v>151</v>
      </c>
      <c r="C177" s="9"/>
      <c r="D177" s="20"/>
      <c r="E177" s="9"/>
      <c r="F177" s="15">
        <v>480000</v>
      </c>
      <c r="G177" s="15">
        <f t="shared" si="16"/>
        <v>480000</v>
      </c>
      <c r="H177" s="15"/>
      <c r="I177" s="15"/>
      <c r="J177" s="15"/>
      <c r="K177" s="15"/>
      <c r="L177" s="15"/>
      <c r="M177" s="15"/>
      <c r="N177" s="15"/>
      <c r="O177" s="15"/>
      <c r="P177" s="15"/>
      <c r="Q177" s="33"/>
      <c r="R177" s="33"/>
      <c r="S177" s="2"/>
      <c r="T177" s="2"/>
      <c r="U177" s="2"/>
      <c r="V177" s="2"/>
      <c r="W177" s="2"/>
    </row>
    <row r="178" spans="1:23" s="21" customFormat="1" ht="59.25" customHeight="1" x14ac:dyDescent="0.25">
      <c r="A178" s="19" t="s">
        <v>129</v>
      </c>
      <c r="B178" s="9" t="s">
        <v>151</v>
      </c>
      <c r="C178" s="9"/>
      <c r="D178" s="20"/>
      <c r="E178" s="9"/>
      <c r="F178" s="15">
        <v>380000</v>
      </c>
      <c r="G178" s="15">
        <f t="shared" si="16"/>
        <v>380000</v>
      </c>
      <c r="H178" s="15"/>
      <c r="I178" s="15"/>
      <c r="J178" s="15"/>
      <c r="K178" s="15"/>
      <c r="L178" s="15"/>
      <c r="M178" s="15"/>
      <c r="N178" s="15"/>
      <c r="O178" s="15"/>
      <c r="P178" s="15"/>
      <c r="Q178" s="33"/>
      <c r="R178" s="33"/>
      <c r="S178" s="2"/>
      <c r="T178" s="2"/>
      <c r="U178" s="2"/>
      <c r="V178" s="2"/>
      <c r="W178" s="2"/>
    </row>
    <row r="179" spans="1:23" s="14" customFormat="1" ht="26.25" customHeight="1" x14ac:dyDescent="0.2">
      <c r="A179" s="28" t="s">
        <v>215</v>
      </c>
      <c r="B179" s="11"/>
      <c r="C179" s="12"/>
      <c r="D179" s="12"/>
      <c r="E179" s="12"/>
      <c r="F179" s="13">
        <f>SUM(F5)</f>
        <v>72084039.695266008</v>
      </c>
      <c r="G179" s="13">
        <f t="shared" ref="G179:O179" si="17">SUM(G5)</f>
        <v>48820925.895266004</v>
      </c>
      <c r="H179" s="13">
        <f t="shared" si="17"/>
        <v>2474811.38</v>
      </c>
      <c r="I179" s="13">
        <f t="shared" si="17"/>
        <v>0</v>
      </c>
      <c r="J179" s="13">
        <f t="shared" si="17"/>
        <v>0</v>
      </c>
      <c r="K179" s="13">
        <f t="shared" si="17"/>
        <v>0</v>
      </c>
      <c r="L179" s="13">
        <f t="shared" si="17"/>
        <v>20788302.420000002</v>
      </c>
      <c r="M179" s="13">
        <f t="shared" si="17"/>
        <v>0</v>
      </c>
      <c r="N179" s="13">
        <f t="shared" si="17"/>
        <v>0</v>
      </c>
      <c r="O179" s="13">
        <f t="shared" si="17"/>
        <v>0</v>
      </c>
      <c r="P179" s="12"/>
      <c r="Q179" s="33"/>
      <c r="R179" s="33"/>
    </row>
    <row r="180" spans="1:23" hidden="1" x14ac:dyDescent="0.25">
      <c r="G180" s="29">
        <f>G179/$F$179</f>
        <v>0.67727788428139701</v>
      </c>
      <c r="H180" s="29">
        <f t="shared" ref="H180:M180" si="18">H179/$F$179</f>
        <v>3.4332306991425851E-2</v>
      </c>
      <c r="I180" s="29">
        <f t="shared" si="18"/>
        <v>0</v>
      </c>
      <c r="J180" s="29">
        <f t="shared" si="18"/>
        <v>0</v>
      </c>
      <c r="K180" s="29">
        <f t="shared" si="18"/>
        <v>0</v>
      </c>
      <c r="L180" s="29">
        <f t="shared" si="18"/>
        <v>0.28838980872717707</v>
      </c>
      <c r="M180" s="29">
        <f t="shared" si="18"/>
        <v>0</v>
      </c>
      <c r="N180" s="30"/>
      <c r="O180" s="30"/>
    </row>
    <row r="181" spans="1:23" x14ac:dyDescent="0.25">
      <c r="H181" s="30"/>
    </row>
    <row r="182" spans="1:23" x14ac:dyDescent="0.25">
      <c r="F182" s="31"/>
    </row>
    <row r="183" spans="1:23" x14ac:dyDescent="0.25">
      <c r="E183" s="32"/>
      <c r="F183" s="34"/>
      <c r="G183" s="36"/>
      <c r="I183" s="42"/>
      <c r="J183" s="41"/>
    </row>
    <row r="184" spans="1:23" x14ac:dyDescent="0.25">
      <c r="F184" s="35"/>
      <c r="G184" s="36"/>
      <c r="I184" s="42"/>
      <c r="J184" s="31"/>
    </row>
    <row r="185" spans="1:23" x14ac:dyDescent="0.25">
      <c r="F185" s="35"/>
      <c r="G185" s="36"/>
      <c r="I185" s="42"/>
      <c r="J185" s="31"/>
    </row>
    <row r="186" spans="1:23" x14ac:dyDescent="0.25">
      <c r="F186" s="35"/>
      <c r="G186" s="36"/>
      <c r="I186" s="42"/>
      <c r="J186" s="31"/>
    </row>
    <row r="187" spans="1:23" x14ac:dyDescent="0.25">
      <c r="F187" s="35"/>
      <c r="G187" s="36"/>
    </row>
    <row r="188" spans="1:23" x14ac:dyDescent="0.25">
      <c r="F188" s="35"/>
      <c r="G188" s="36"/>
    </row>
    <row r="189" spans="1:23" x14ac:dyDescent="0.25">
      <c r="F189" s="35"/>
      <c r="G189" s="38"/>
    </row>
    <row r="190" spans="1:23" x14ac:dyDescent="0.25">
      <c r="F190" s="35"/>
      <c r="G190" s="35"/>
    </row>
    <row r="191" spans="1:23" x14ac:dyDescent="0.25">
      <c r="F191" s="34"/>
      <c r="G191" s="37"/>
      <c r="K191" s="31"/>
    </row>
    <row r="192" spans="1:23" x14ac:dyDescent="0.25">
      <c r="F192" s="34"/>
      <c r="G192" s="37"/>
    </row>
    <row r="193" spans="7:10" x14ac:dyDescent="0.25">
      <c r="I193" s="31"/>
      <c r="J193" s="31"/>
    </row>
    <row r="194" spans="7:10" x14ac:dyDescent="0.25">
      <c r="I194" s="31"/>
    </row>
    <row r="195" spans="7:10" x14ac:dyDescent="0.25">
      <c r="G195" s="39"/>
    </row>
    <row r="197" spans="7:10" x14ac:dyDescent="0.25">
      <c r="G197" s="40"/>
    </row>
  </sheetData>
  <mergeCells count="12">
    <mergeCell ref="A6:C6"/>
    <mergeCell ref="A15:C15"/>
    <mergeCell ref="A42:C42"/>
    <mergeCell ref="P1:P3"/>
    <mergeCell ref="F2:F3"/>
    <mergeCell ref="G2:O2"/>
    <mergeCell ref="A1:A3"/>
    <mergeCell ref="B1:B3"/>
    <mergeCell ref="C1:C3"/>
    <mergeCell ref="D1:D3"/>
    <mergeCell ref="E1:E3"/>
    <mergeCell ref="F1:O1"/>
  </mergeCells>
  <conditionalFormatting sqref="A4:P4 P1 G2 A1:E1 F1:F2 G3:O3">
    <cfRule type="cellIs" dxfId="450" priority="3362" stopIfTrue="1" operator="equal">
      <formula>"green"</formula>
    </cfRule>
    <cfRule type="cellIs" dxfId="449" priority="3363" stopIfTrue="1" operator="equal">
      <formula>"red"</formula>
    </cfRule>
    <cfRule type="cellIs" dxfId="448" priority="3364" stopIfTrue="1" operator="equal">
      <formula>"yellow"</formula>
    </cfRule>
  </conditionalFormatting>
  <conditionalFormatting sqref="A179:P179">
    <cfRule type="cellIs" dxfId="447" priority="1502" stopIfTrue="1" operator="equal">
      <formula>"green"</formula>
    </cfRule>
    <cfRule type="cellIs" dxfId="446" priority="1503" stopIfTrue="1" operator="equal">
      <formula>"red"</formula>
    </cfRule>
    <cfRule type="cellIs" dxfId="445" priority="1504" stopIfTrue="1" operator="equal">
      <formula>"yellow"</formula>
    </cfRule>
  </conditionalFormatting>
  <conditionalFormatting sqref="B8:F14 B17:E24 B26:E33 B35:E41 B44:F49 B51:F60 B62:F71 B73:F82 B84:F93 B95:F100 B109:F114 B102:F107 B116:F126 B128:F136 B138:F147 B149:F158 B160:F165 H8:P14 M17:P24 M35:P41 M26:P33 B167:F176 H167:P176 H160:P165 H149:P158 H138:P147 H128:P136 H116:P126 H102:P107 H109:P114 H95:P100 H84:P93 H73:P82 H62:P71 H51:P60 H44:P49">
    <cfRule type="cellIs" dxfId="444" priority="821" stopIfTrue="1" operator="equal">
      <formula>"green"</formula>
    </cfRule>
    <cfRule type="cellIs" dxfId="443" priority="822" stopIfTrue="1" operator="equal">
      <formula>"red"</formula>
    </cfRule>
    <cfRule type="cellIs" dxfId="442" priority="823" stopIfTrue="1" operator="equal">
      <formula>"yellow"</formula>
    </cfRule>
  </conditionalFormatting>
  <conditionalFormatting sqref="A7">
    <cfRule type="cellIs" dxfId="441" priority="818" stopIfTrue="1" operator="equal">
      <formula>"green"</formula>
    </cfRule>
    <cfRule type="cellIs" dxfId="440" priority="819" stopIfTrue="1" operator="equal">
      <formula>"red"</formula>
    </cfRule>
    <cfRule type="cellIs" dxfId="439" priority="820" stopIfTrue="1" operator="equal">
      <formula>"yellow"</formula>
    </cfRule>
  </conditionalFormatting>
  <conditionalFormatting sqref="G167:G176 G180:M180">
    <cfRule type="cellIs" dxfId="438" priority="815" stopIfTrue="1" operator="equal">
      <formula>"green"</formula>
    </cfRule>
    <cfRule type="cellIs" dxfId="437" priority="816" stopIfTrue="1" operator="equal">
      <formula>"red"</formula>
    </cfRule>
    <cfRule type="cellIs" dxfId="436" priority="817" stopIfTrue="1" operator="equal">
      <formula>"yellow"</formula>
    </cfRule>
  </conditionalFormatting>
  <conditionalFormatting sqref="A5:P5">
    <cfRule type="cellIs" dxfId="435" priority="812" stopIfTrue="1" operator="equal">
      <formula>"green"</formula>
    </cfRule>
    <cfRule type="cellIs" dxfId="434" priority="813" stopIfTrue="1" operator="equal">
      <formula>"red"</formula>
    </cfRule>
    <cfRule type="cellIs" dxfId="433" priority="814" stopIfTrue="1" operator="equal">
      <formula>"yellow"</formula>
    </cfRule>
  </conditionalFormatting>
  <conditionalFormatting sqref="O6:P6">
    <cfRule type="cellIs" dxfId="432" priority="809" stopIfTrue="1" operator="equal">
      <formula>"green"</formula>
    </cfRule>
    <cfRule type="cellIs" dxfId="431" priority="810" stopIfTrue="1" operator="equal">
      <formula>"red"</formula>
    </cfRule>
    <cfRule type="cellIs" dxfId="430" priority="811" stopIfTrue="1" operator="equal">
      <formula>"yellow"</formula>
    </cfRule>
  </conditionalFormatting>
  <conditionalFormatting sqref="E6">
    <cfRule type="cellIs" dxfId="429" priority="806" stopIfTrue="1" operator="equal">
      <formula>"green"</formula>
    </cfRule>
    <cfRule type="cellIs" dxfId="428" priority="807" stopIfTrue="1" operator="equal">
      <formula>"red"</formula>
    </cfRule>
    <cfRule type="cellIs" dxfId="427" priority="808" stopIfTrue="1" operator="equal">
      <formula>"yellow"</formula>
    </cfRule>
  </conditionalFormatting>
  <conditionalFormatting sqref="D6">
    <cfRule type="cellIs" dxfId="426" priority="803" stopIfTrue="1" operator="equal">
      <formula>"green"</formula>
    </cfRule>
    <cfRule type="cellIs" dxfId="425" priority="804" stopIfTrue="1" operator="equal">
      <formula>"red"</formula>
    </cfRule>
    <cfRule type="cellIs" dxfId="424" priority="805" stopIfTrue="1" operator="equal">
      <formula>"yellow"</formula>
    </cfRule>
  </conditionalFormatting>
  <conditionalFormatting sqref="A6">
    <cfRule type="cellIs" dxfId="423" priority="800" stopIfTrue="1" operator="equal">
      <formula>"green"</formula>
    </cfRule>
    <cfRule type="cellIs" dxfId="422" priority="801" stopIfTrue="1" operator="equal">
      <formula>"red"</formula>
    </cfRule>
    <cfRule type="cellIs" dxfId="421" priority="802" stopIfTrue="1" operator="equal">
      <formula>"yellow"</formula>
    </cfRule>
  </conditionalFormatting>
  <conditionalFormatting sqref="F6:N6">
    <cfRule type="cellIs" dxfId="420" priority="797" stopIfTrue="1" operator="equal">
      <formula>"green"</formula>
    </cfRule>
    <cfRule type="cellIs" dxfId="419" priority="798" stopIfTrue="1" operator="equal">
      <formula>"red"</formula>
    </cfRule>
    <cfRule type="cellIs" dxfId="418" priority="799" stopIfTrue="1" operator="equal">
      <formula>"yellow"</formula>
    </cfRule>
  </conditionalFormatting>
  <conditionalFormatting sqref="E7:G7">
    <cfRule type="cellIs" dxfId="417" priority="794" stopIfTrue="1" operator="equal">
      <formula>"green"</formula>
    </cfRule>
    <cfRule type="cellIs" dxfId="416" priority="795" stopIfTrue="1" operator="equal">
      <formula>"red"</formula>
    </cfRule>
    <cfRule type="cellIs" dxfId="415" priority="796" stopIfTrue="1" operator="equal">
      <formula>"yellow"</formula>
    </cfRule>
  </conditionalFormatting>
  <conditionalFormatting sqref="B7">
    <cfRule type="cellIs" dxfId="414" priority="791" stopIfTrue="1" operator="equal">
      <formula>"green"</formula>
    </cfRule>
    <cfRule type="cellIs" dxfId="413" priority="792" stopIfTrue="1" operator="equal">
      <formula>"red"</formula>
    </cfRule>
    <cfRule type="cellIs" dxfId="412" priority="793" stopIfTrue="1" operator="equal">
      <formula>"yellow"</formula>
    </cfRule>
  </conditionalFormatting>
  <conditionalFormatting sqref="A16">
    <cfRule type="cellIs" dxfId="411" priority="788" stopIfTrue="1" operator="equal">
      <formula>"green"</formula>
    </cfRule>
    <cfRule type="cellIs" dxfId="410" priority="789" stopIfTrue="1" operator="equal">
      <formula>"red"</formula>
    </cfRule>
    <cfRule type="cellIs" dxfId="409" priority="790" stopIfTrue="1" operator="equal">
      <formula>"yellow"</formula>
    </cfRule>
  </conditionalFormatting>
  <conditionalFormatting sqref="E16">
    <cfRule type="cellIs" dxfId="408" priority="785" stopIfTrue="1" operator="equal">
      <formula>"green"</formula>
    </cfRule>
    <cfRule type="cellIs" dxfId="407" priority="786" stopIfTrue="1" operator="equal">
      <formula>"red"</formula>
    </cfRule>
    <cfRule type="cellIs" dxfId="406" priority="787" stopIfTrue="1" operator="equal">
      <formula>"yellow"</formula>
    </cfRule>
  </conditionalFormatting>
  <conditionalFormatting sqref="B16">
    <cfRule type="cellIs" dxfId="405" priority="782" stopIfTrue="1" operator="equal">
      <formula>"green"</formula>
    </cfRule>
    <cfRule type="cellIs" dxfId="404" priority="783" stopIfTrue="1" operator="equal">
      <formula>"red"</formula>
    </cfRule>
    <cfRule type="cellIs" dxfId="403" priority="784" stopIfTrue="1" operator="equal">
      <formula>"yellow"</formula>
    </cfRule>
  </conditionalFormatting>
  <conditionalFormatting sqref="P15">
    <cfRule type="cellIs" dxfId="402" priority="779" stopIfTrue="1" operator="equal">
      <formula>"green"</formula>
    </cfRule>
    <cfRule type="cellIs" dxfId="401" priority="780" stopIfTrue="1" operator="equal">
      <formula>"red"</formula>
    </cfRule>
    <cfRule type="cellIs" dxfId="400" priority="781" stopIfTrue="1" operator="equal">
      <formula>"yellow"</formula>
    </cfRule>
  </conditionalFormatting>
  <conditionalFormatting sqref="E15">
    <cfRule type="cellIs" dxfId="399" priority="776" stopIfTrue="1" operator="equal">
      <formula>"green"</formula>
    </cfRule>
    <cfRule type="cellIs" dxfId="398" priority="777" stopIfTrue="1" operator="equal">
      <formula>"red"</formula>
    </cfRule>
    <cfRule type="cellIs" dxfId="397" priority="778" stopIfTrue="1" operator="equal">
      <formula>"yellow"</formula>
    </cfRule>
  </conditionalFormatting>
  <conditionalFormatting sqref="D15">
    <cfRule type="cellIs" dxfId="396" priority="773" stopIfTrue="1" operator="equal">
      <formula>"green"</formula>
    </cfRule>
    <cfRule type="cellIs" dxfId="395" priority="774" stopIfTrue="1" operator="equal">
      <formula>"red"</formula>
    </cfRule>
    <cfRule type="cellIs" dxfId="394" priority="775" stopIfTrue="1" operator="equal">
      <formula>"yellow"</formula>
    </cfRule>
  </conditionalFormatting>
  <conditionalFormatting sqref="A15">
    <cfRule type="cellIs" dxfId="393" priority="770" stopIfTrue="1" operator="equal">
      <formula>"green"</formula>
    </cfRule>
    <cfRule type="cellIs" dxfId="392" priority="771" stopIfTrue="1" operator="equal">
      <formula>"red"</formula>
    </cfRule>
    <cfRule type="cellIs" dxfId="391" priority="772" stopIfTrue="1" operator="equal">
      <formula>"yellow"</formula>
    </cfRule>
  </conditionalFormatting>
  <conditionalFormatting sqref="F15:O15">
    <cfRule type="cellIs" dxfId="390" priority="767" stopIfTrue="1" operator="equal">
      <formula>"green"</formula>
    </cfRule>
    <cfRule type="cellIs" dxfId="389" priority="768" stopIfTrue="1" operator="equal">
      <formula>"red"</formula>
    </cfRule>
    <cfRule type="cellIs" dxfId="388" priority="769" stopIfTrue="1" operator="equal">
      <formula>"yellow"</formula>
    </cfRule>
  </conditionalFormatting>
  <conditionalFormatting sqref="A25">
    <cfRule type="cellIs" dxfId="387" priority="764" stopIfTrue="1" operator="equal">
      <formula>"green"</formula>
    </cfRule>
    <cfRule type="cellIs" dxfId="386" priority="765" stopIfTrue="1" operator="equal">
      <formula>"red"</formula>
    </cfRule>
    <cfRule type="cellIs" dxfId="385" priority="766" stopIfTrue="1" operator="equal">
      <formula>"yellow"</formula>
    </cfRule>
  </conditionalFormatting>
  <conditionalFormatting sqref="E43:G43 G50 G61 G72 G83 G94 G101 G108 G115 G127 G137 G148 G159 G166">
    <cfRule type="cellIs" dxfId="384" priority="761" stopIfTrue="1" operator="equal">
      <formula>"green"</formula>
    </cfRule>
    <cfRule type="cellIs" dxfId="383" priority="762" stopIfTrue="1" operator="equal">
      <formula>"red"</formula>
    </cfRule>
    <cfRule type="cellIs" dxfId="382" priority="763" stopIfTrue="1" operator="equal">
      <formula>"yellow"</formula>
    </cfRule>
  </conditionalFormatting>
  <conditionalFormatting sqref="B25">
    <cfRule type="cellIs" dxfId="381" priority="758" stopIfTrue="1" operator="equal">
      <formula>"green"</formula>
    </cfRule>
    <cfRule type="cellIs" dxfId="380" priority="759" stopIfTrue="1" operator="equal">
      <formula>"red"</formula>
    </cfRule>
    <cfRule type="cellIs" dxfId="379" priority="760" stopIfTrue="1" operator="equal">
      <formula>"yellow"</formula>
    </cfRule>
  </conditionalFormatting>
  <conditionalFormatting sqref="A34">
    <cfRule type="cellIs" dxfId="378" priority="755" stopIfTrue="1" operator="equal">
      <formula>"green"</formula>
    </cfRule>
    <cfRule type="cellIs" dxfId="377" priority="756" stopIfTrue="1" operator="equal">
      <formula>"red"</formula>
    </cfRule>
    <cfRule type="cellIs" dxfId="376" priority="757" stopIfTrue="1" operator="equal">
      <formula>"yellow"</formula>
    </cfRule>
  </conditionalFormatting>
  <conditionalFormatting sqref="A43">
    <cfRule type="cellIs" dxfId="375" priority="752" stopIfTrue="1" operator="equal">
      <formula>"green"</formula>
    </cfRule>
    <cfRule type="cellIs" dxfId="374" priority="753" stopIfTrue="1" operator="equal">
      <formula>"red"</formula>
    </cfRule>
    <cfRule type="cellIs" dxfId="373" priority="754" stopIfTrue="1" operator="equal">
      <formula>"yellow"</formula>
    </cfRule>
  </conditionalFormatting>
  <conditionalFormatting sqref="B34">
    <cfRule type="cellIs" dxfId="372" priority="749" stopIfTrue="1" operator="equal">
      <formula>"green"</formula>
    </cfRule>
    <cfRule type="cellIs" dxfId="371" priority="750" stopIfTrue="1" operator="equal">
      <formula>"red"</formula>
    </cfRule>
    <cfRule type="cellIs" dxfId="370" priority="751" stopIfTrue="1" operator="equal">
      <formula>"yellow"</formula>
    </cfRule>
  </conditionalFormatting>
  <conditionalFormatting sqref="B43">
    <cfRule type="cellIs" dxfId="369" priority="746" stopIfTrue="1" operator="equal">
      <formula>"green"</formula>
    </cfRule>
    <cfRule type="cellIs" dxfId="368" priority="747" stopIfTrue="1" operator="equal">
      <formula>"red"</formula>
    </cfRule>
    <cfRule type="cellIs" dxfId="367" priority="748" stopIfTrue="1" operator="equal">
      <formula>"yellow"</formula>
    </cfRule>
  </conditionalFormatting>
  <conditionalFormatting sqref="A50">
    <cfRule type="cellIs" dxfId="366" priority="743" stopIfTrue="1" operator="equal">
      <formula>"green"</formula>
    </cfRule>
    <cfRule type="cellIs" dxfId="365" priority="744" stopIfTrue="1" operator="equal">
      <formula>"red"</formula>
    </cfRule>
    <cfRule type="cellIs" dxfId="364" priority="745" stopIfTrue="1" operator="equal">
      <formula>"yellow"</formula>
    </cfRule>
  </conditionalFormatting>
  <conditionalFormatting sqref="E50:F50">
    <cfRule type="cellIs" dxfId="363" priority="740" stopIfTrue="1" operator="equal">
      <formula>"green"</formula>
    </cfRule>
    <cfRule type="cellIs" dxfId="362" priority="741" stopIfTrue="1" operator="equal">
      <formula>"red"</formula>
    </cfRule>
    <cfRule type="cellIs" dxfId="361" priority="742" stopIfTrue="1" operator="equal">
      <formula>"yellow"</formula>
    </cfRule>
  </conditionalFormatting>
  <conditionalFormatting sqref="B50">
    <cfRule type="cellIs" dxfId="360" priority="737" stopIfTrue="1" operator="equal">
      <formula>"green"</formula>
    </cfRule>
    <cfRule type="cellIs" dxfId="359" priority="738" stopIfTrue="1" operator="equal">
      <formula>"red"</formula>
    </cfRule>
    <cfRule type="cellIs" dxfId="358" priority="739" stopIfTrue="1" operator="equal">
      <formula>"yellow"</formula>
    </cfRule>
  </conditionalFormatting>
  <conditionalFormatting sqref="A61">
    <cfRule type="cellIs" dxfId="357" priority="734" stopIfTrue="1" operator="equal">
      <formula>"green"</formula>
    </cfRule>
    <cfRule type="cellIs" dxfId="356" priority="735" stopIfTrue="1" operator="equal">
      <formula>"red"</formula>
    </cfRule>
    <cfRule type="cellIs" dxfId="355" priority="736" stopIfTrue="1" operator="equal">
      <formula>"yellow"</formula>
    </cfRule>
  </conditionalFormatting>
  <conditionalFormatting sqref="E61:F61">
    <cfRule type="cellIs" dxfId="354" priority="731" stopIfTrue="1" operator="equal">
      <formula>"green"</formula>
    </cfRule>
    <cfRule type="cellIs" dxfId="353" priority="732" stopIfTrue="1" operator="equal">
      <formula>"red"</formula>
    </cfRule>
    <cfRule type="cellIs" dxfId="352" priority="733" stopIfTrue="1" operator="equal">
      <formula>"yellow"</formula>
    </cfRule>
  </conditionalFormatting>
  <conditionalFormatting sqref="B61">
    <cfRule type="cellIs" dxfId="351" priority="728" stopIfTrue="1" operator="equal">
      <formula>"green"</formula>
    </cfRule>
    <cfRule type="cellIs" dxfId="350" priority="729" stopIfTrue="1" operator="equal">
      <formula>"red"</formula>
    </cfRule>
    <cfRule type="cellIs" dxfId="349" priority="730" stopIfTrue="1" operator="equal">
      <formula>"yellow"</formula>
    </cfRule>
  </conditionalFormatting>
  <conditionalFormatting sqref="A72">
    <cfRule type="cellIs" dxfId="348" priority="725" stopIfTrue="1" operator="equal">
      <formula>"green"</formula>
    </cfRule>
    <cfRule type="cellIs" dxfId="347" priority="726" stopIfTrue="1" operator="equal">
      <formula>"red"</formula>
    </cfRule>
    <cfRule type="cellIs" dxfId="346" priority="727" stopIfTrue="1" operator="equal">
      <formula>"yellow"</formula>
    </cfRule>
  </conditionalFormatting>
  <conditionalFormatting sqref="E72:F72">
    <cfRule type="cellIs" dxfId="345" priority="722" stopIfTrue="1" operator="equal">
      <formula>"green"</formula>
    </cfRule>
    <cfRule type="cellIs" dxfId="344" priority="723" stopIfTrue="1" operator="equal">
      <formula>"red"</formula>
    </cfRule>
    <cfRule type="cellIs" dxfId="343" priority="724" stopIfTrue="1" operator="equal">
      <formula>"yellow"</formula>
    </cfRule>
  </conditionalFormatting>
  <conditionalFormatting sqref="B72">
    <cfRule type="cellIs" dxfId="342" priority="719" stopIfTrue="1" operator="equal">
      <formula>"green"</formula>
    </cfRule>
    <cfRule type="cellIs" dxfId="341" priority="720" stopIfTrue="1" operator="equal">
      <formula>"red"</formula>
    </cfRule>
    <cfRule type="cellIs" dxfId="340" priority="721" stopIfTrue="1" operator="equal">
      <formula>"yellow"</formula>
    </cfRule>
  </conditionalFormatting>
  <conditionalFormatting sqref="A83">
    <cfRule type="cellIs" dxfId="339" priority="716" stopIfTrue="1" operator="equal">
      <formula>"green"</formula>
    </cfRule>
    <cfRule type="cellIs" dxfId="338" priority="717" stopIfTrue="1" operator="equal">
      <formula>"red"</formula>
    </cfRule>
    <cfRule type="cellIs" dxfId="337" priority="718" stopIfTrue="1" operator="equal">
      <formula>"yellow"</formula>
    </cfRule>
  </conditionalFormatting>
  <conditionalFormatting sqref="E83:F83">
    <cfRule type="cellIs" dxfId="336" priority="713" stopIfTrue="1" operator="equal">
      <formula>"green"</formula>
    </cfRule>
    <cfRule type="cellIs" dxfId="335" priority="714" stopIfTrue="1" operator="equal">
      <formula>"red"</formula>
    </cfRule>
    <cfRule type="cellIs" dxfId="334" priority="715" stopIfTrue="1" operator="equal">
      <formula>"yellow"</formula>
    </cfRule>
  </conditionalFormatting>
  <conditionalFormatting sqref="B83">
    <cfRule type="cellIs" dxfId="333" priority="710" stopIfTrue="1" operator="equal">
      <formula>"green"</formula>
    </cfRule>
    <cfRule type="cellIs" dxfId="332" priority="711" stopIfTrue="1" operator="equal">
      <formula>"red"</formula>
    </cfRule>
    <cfRule type="cellIs" dxfId="331" priority="712" stopIfTrue="1" operator="equal">
      <formula>"yellow"</formula>
    </cfRule>
  </conditionalFormatting>
  <conditionalFormatting sqref="A94">
    <cfRule type="cellIs" dxfId="330" priority="707" stopIfTrue="1" operator="equal">
      <formula>"green"</formula>
    </cfRule>
    <cfRule type="cellIs" dxfId="329" priority="708" stopIfTrue="1" operator="equal">
      <formula>"red"</formula>
    </cfRule>
    <cfRule type="cellIs" dxfId="328" priority="709" stopIfTrue="1" operator="equal">
      <formula>"yellow"</formula>
    </cfRule>
  </conditionalFormatting>
  <conditionalFormatting sqref="E94:F94">
    <cfRule type="cellIs" dxfId="327" priority="704" stopIfTrue="1" operator="equal">
      <formula>"green"</formula>
    </cfRule>
    <cfRule type="cellIs" dxfId="326" priority="705" stopIfTrue="1" operator="equal">
      <formula>"red"</formula>
    </cfRule>
    <cfRule type="cellIs" dxfId="325" priority="706" stopIfTrue="1" operator="equal">
      <formula>"yellow"</formula>
    </cfRule>
  </conditionalFormatting>
  <conditionalFormatting sqref="B94">
    <cfRule type="cellIs" dxfId="324" priority="701" stopIfTrue="1" operator="equal">
      <formula>"green"</formula>
    </cfRule>
    <cfRule type="cellIs" dxfId="323" priority="702" stopIfTrue="1" operator="equal">
      <formula>"red"</formula>
    </cfRule>
    <cfRule type="cellIs" dxfId="322" priority="703" stopIfTrue="1" operator="equal">
      <formula>"yellow"</formula>
    </cfRule>
  </conditionalFormatting>
  <conditionalFormatting sqref="A108">
    <cfRule type="cellIs" dxfId="321" priority="698" stopIfTrue="1" operator="equal">
      <formula>"green"</formula>
    </cfRule>
    <cfRule type="cellIs" dxfId="320" priority="699" stopIfTrue="1" operator="equal">
      <formula>"red"</formula>
    </cfRule>
    <cfRule type="cellIs" dxfId="319" priority="700" stopIfTrue="1" operator="equal">
      <formula>"yellow"</formula>
    </cfRule>
  </conditionalFormatting>
  <conditionalFormatting sqref="E108:F108">
    <cfRule type="cellIs" dxfId="318" priority="695" stopIfTrue="1" operator="equal">
      <formula>"green"</formula>
    </cfRule>
    <cfRule type="cellIs" dxfId="317" priority="696" stopIfTrue="1" operator="equal">
      <formula>"red"</formula>
    </cfRule>
    <cfRule type="cellIs" dxfId="316" priority="697" stopIfTrue="1" operator="equal">
      <formula>"yellow"</formula>
    </cfRule>
  </conditionalFormatting>
  <conditionalFormatting sqref="B108">
    <cfRule type="cellIs" dxfId="315" priority="692" stopIfTrue="1" operator="equal">
      <formula>"green"</formula>
    </cfRule>
    <cfRule type="cellIs" dxfId="314" priority="693" stopIfTrue="1" operator="equal">
      <formula>"red"</formula>
    </cfRule>
    <cfRule type="cellIs" dxfId="313" priority="694" stopIfTrue="1" operator="equal">
      <formula>"yellow"</formula>
    </cfRule>
  </conditionalFormatting>
  <conditionalFormatting sqref="A101">
    <cfRule type="cellIs" dxfId="312" priority="689" stopIfTrue="1" operator="equal">
      <formula>"green"</formula>
    </cfRule>
    <cfRule type="cellIs" dxfId="311" priority="690" stopIfTrue="1" operator="equal">
      <formula>"red"</formula>
    </cfRule>
    <cfRule type="cellIs" dxfId="310" priority="691" stopIfTrue="1" operator="equal">
      <formula>"yellow"</formula>
    </cfRule>
  </conditionalFormatting>
  <conditionalFormatting sqref="E101:F101">
    <cfRule type="cellIs" dxfId="309" priority="686" stopIfTrue="1" operator="equal">
      <formula>"green"</formula>
    </cfRule>
    <cfRule type="cellIs" dxfId="308" priority="687" stopIfTrue="1" operator="equal">
      <formula>"red"</formula>
    </cfRule>
    <cfRule type="cellIs" dxfId="307" priority="688" stopIfTrue="1" operator="equal">
      <formula>"yellow"</formula>
    </cfRule>
  </conditionalFormatting>
  <conditionalFormatting sqref="B101">
    <cfRule type="cellIs" dxfId="306" priority="683" stopIfTrue="1" operator="equal">
      <formula>"green"</formula>
    </cfRule>
    <cfRule type="cellIs" dxfId="305" priority="684" stopIfTrue="1" operator="equal">
      <formula>"red"</formula>
    </cfRule>
    <cfRule type="cellIs" dxfId="304" priority="685" stopIfTrue="1" operator="equal">
      <formula>"yellow"</formula>
    </cfRule>
  </conditionalFormatting>
  <conditionalFormatting sqref="A115">
    <cfRule type="cellIs" dxfId="303" priority="680" stopIfTrue="1" operator="equal">
      <formula>"green"</formula>
    </cfRule>
    <cfRule type="cellIs" dxfId="302" priority="681" stopIfTrue="1" operator="equal">
      <formula>"red"</formula>
    </cfRule>
    <cfRule type="cellIs" dxfId="301" priority="682" stopIfTrue="1" operator="equal">
      <formula>"yellow"</formula>
    </cfRule>
  </conditionalFormatting>
  <conditionalFormatting sqref="E115:F115">
    <cfRule type="cellIs" dxfId="300" priority="677" stopIfTrue="1" operator="equal">
      <formula>"green"</formula>
    </cfRule>
    <cfRule type="cellIs" dxfId="299" priority="678" stopIfTrue="1" operator="equal">
      <formula>"red"</formula>
    </cfRule>
    <cfRule type="cellIs" dxfId="298" priority="679" stopIfTrue="1" operator="equal">
      <formula>"yellow"</formula>
    </cfRule>
  </conditionalFormatting>
  <conditionalFormatting sqref="B115">
    <cfRule type="cellIs" dxfId="297" priority="674" stopIfTrue="1" operator="equal">
      <formula>"green"</formula>
    </cfRule>
    <cfRule type="cellIs" dxfId="296" priority="675" stopIfTrue="1" operator="equal">
      <formula>"red"</formula>
    </cfRule>
    <cfRule type="cellIs" dxfId="295" priority="676" stopIfTrue="1" operator="equal">
      <formula>"yellow"</formula>
    </cfRule>
  </conditionalFormatting>
  <conditionalFormatting sqref="A127">
    <cfRule type="cellIs" dxfId="294" priority="671" stopIfTrue="1" operator="equal">
      <formula>"green"</formula>
    </cfRule>
    <cfRule type="cellIs" dxfId="293" priority="672" stopIfTrue="1" operator="equal">
      <formula>"red"</formula>
    </cfRule>
    <cfRule type="cellIs" dxfId="292" priority="673" stopIfTrue="1" operator="equal">
      <formula>"yellow"</formula>
    </cfRule>
  </conditionalFormatting>
  <conditionalFormatting sqref="E127:F127">
    <cfRule type="cellIs" dxfId="291" priority="668" stopIfTrue="1" operator="equal">
      <formula>"green"</formula>
    </cfRule>
    <cfRule type="cellIs" dxfId="290" priority="669" stopIfTrue="1" operator="equal">
      <formula>"red"</formula>
    </cfRule>
    <cfRule type="cellIs" dxfId="289" priority="670" stopIfTrue="1" operator="equal">
      <formula>"yellow"</formula>
    </cfRule>
  </conditionalFormatting>
  <conditionalFormatting sqref="B127">
    <cfRule type="cellIs" dxfId="288" priority="665" stopIfTrue="1" operator="equal">
      <formula>"green"</formula>
    </cfRule>
    <cfRule type="cellIs" dxfId="287" priority="666" stopIfTrue="1" operator="equal">
      <formula>"red"</formula>
    </cfRule>
    <cfRule type="cellIs" dxfId="286" priority="667" stopIfTrue="1" operator="equal">
      <formula>"yellow"</formula>
    </cfRule>
  </conditionalFormatting>
  <conditionalFormatting sqref="A137">
    <cfRule type="cellIs" dxfId="285" priority="662" stopIfTrue="1" operator="equal">
      <formula>"green"</formula>
    </cfRule>
    <cfRule type="cellIs" dxfId="284" priority="663" stopIfTrue="1" operator="equal">
      <formula>"red"</formula>
    </cfRule>
    <cfRule type="cellIs" dxfId="283" priority="664" stopIfTrue="1" operator="equal">
      <formula>"yellow"</formula>
    </cfRule>
  </conditionalFormatting>
  <conditionalFormatting sqref="E137:F137">
    <cfRule type="cellIs" dxfId="282" priority="659" stopIfTrue="1" operator="equal">
      <formula>"green"</formula>
    </cfRule>
    <cfRule type="cellIs" dxfId="281" priority="660" stopIfTrue="1" operator="equal">
      <formula>"red"</formula>
    </cfRule>
    <cfRule type="cellIs" dxfId="280" priority="661" stopIfTrue="1" operator="equal">
      <formula>"yellow"</formula>
    </cfRule>
  </conditionalFormatting>
  <conditionalFormatting sqref="B137">
    <cfRule type="cellIs" dxfId="279" priority="656" stopIfTrue="1" operator="equal">
      <formula>"green"</formula>
    </cfRule>
    <cfRule type="cellIs" dxfId="278" priority="657" stopIfTrue="1" operator="equal">
      <formula>"red"</formula>
    </cfRule>
    <cfRule type="cellIs" dxfId="277" priority="658" stopIfTrue="1" operator="equal">
      <formula>"yellow"</formula>
    </cfRule>
  </conditionalFormatting>
  <conditionalFormatting sqref="A148">
    <cfRule type="cellIs" dxfId="276" priority="653" stopIfTrue="1" operator="equal">
      <formula>"green"</formula>
    </cfRule>
    <cfRule type="cellIs" dxfId="275" priority="654" stopIfTrue="1" operator="equal">
      <formula>"red"</formula>
    </cfRule>
    <cfRule type="cellIs" dxfId="274" priority="655" stopIfTrue="1" operator="equal">
      <formula>"yellow"</formula>
    </cfRule>
  </conditionalFormatting>
  <conditionalFormatting sqref="E148:F148">
    <cfRule type="cellIs" dxfId="273" priority="650" stopIfTrue="1" operator="equal">
      <formula>"green"</formula>
    </cfRule>
    <cfRule type="cellIs" dxfId="272" priority="651" stopIfTrue="1" operator="equal">
      <formula>"red"</formula>
    </cfRule>
    <cfRule type="cellIs" dxfId="271" priority="652" stopIfTrue="1" operator="equal">
      <formula>"yellow"</formula>
    </cfRule>
  </conditionalFormatting>
  <conditionalFormatting sqref="B148">
    <cfRule type="cellIs" dxfId="270" priority="647" stopIfTrue="1" operator="equal">
      <formula>"green"</formula>
    </cfRule>
    <cfRule type="cellIs" dxfId="269" priority="648" stopIfTrue="1" operator="equal">
      <formula>"red"</formula>
    </cfRule>
    <cfRule type="cellIs" dxfId="268" priority="649" stopIfTrue="1" operator="equal">
      <formula>"yellow"</formula>
    </cfRule>
  </conditionalFormatting>
  <conditionalFormatting sqref="A159">
    <cfRule type="cellIs" dxfId="267" priority="644" stopIfTrue="1" operator="equal">
      <formula>"green"</formula>
    </cfRule>
    <cfRule type="cellIs" dxfId="266" priority="645" stopIfTrue="1" operator="equal">
      <formula>"red"</formula>
    </cfRule>
    <cfRule type="cellIs" dxfId="265" priority="646" stopIfTrue="1" operator="equal">
      <formula>"yellow"</formula>
    </cfRule>
  </conditionalFormatting>
  <conditionalFormatting sqref="E159:F159">
    <cfRule type="cellIs" dxfId="264" priority="641" stopIfTrue="1" operator="equal">
      <formula>"green"</formula>
    </cfRule>
    <cfRule type="cellIs" dxfId="263" priority="642" stopIfTrue="1" operator="equal">
      <formula>"red"</formula>
    </cfRule>
    <cfRule type="cellIs" dxfId="262" priority="643" stopIfTrue="1" operator="equal">
      <formula>"yellow"</formula>
    </cfRule>
  </conditionalFormatting>
  <conditionalFormatting sqref="B159">
    <cfRule type="cellIs" dxfId="261" priority="638" stopIfTrue="1" operator="equal">
      <formula>"green"</formula>
    </cfRule>
    <cfRule type="cellIs" dxfId="260" priority="639" stopIfTrue="1" operator="equal">
      <formula>"red"</formula>
    </cfRule>
    <cfRule type="cellIs" dxfId="259" priority="640" stopIfTrue="1" operator="equal">
      <formula>"yellow"</formula>
    </cfRule>
  </conditionalFormatting>
  <conditionalFormatting sqref="A166">
    <cfRule type="cellIs" dxfId="258" priority="635" stopIfTrue="1" operator="equal">
      <formula>"green"</formula>
    </cfRule>
    <cfRule type="cellIs" dxfId="257" priority="636" stopIfTrue="1" operator="equal">
      <formula>"red"</formula>
    </cfRule>
    <cfRule type="cellIs" dxfId="256" priority="637" stopIfTrue="1" operator="equal">
      <formula>"yellow"</formula>
    </cfRule>
  </conditionalFormatting>
  <conditionalFormatting sqref="E166:F166">
    <cfRule type="cellIs" dxfId="255" priority="632" stopIfTrue="1" operator="equal">
      <formula>"green"</formula>
    </cfRule>
    <cfRule type="cellIs" dxfId="254" priority="633" stopIfTrue="1" operator="equal">
      <formula>"red"</formula>
    </cfRule>
    <cfRule type="cellIs" dxfId="253" priority="634" stopIfTrue="1" operator="equal">
      <formula>"yellow"</formula>
    </cfRule>
  </conditionalFormatting>
  <conditionalFormatting sqref="B166">
    <cfRule type="cellIs" dxfId="252" priority="629" stopIfTrue="1" operator="equal">
      <formula>"green"</formula>
    </cfRule>
    <cfRule type="cellIs" dxfId="251" priority="630" stopIfTrue="1" operator="equal">
      <formula>"red"</formula>
    </cfRule>
    <cfRule type="cellIs" dxfId="250" priority="631" stopIfTrue="1" operator="equal">
      <formula>"yellow"</formula>
    </cfRule>
  </conditionalFormatting>
  <conditionalFormatting sqref="H42:P42">
    <cfRule type="cellIs" dxfId="249" priority="626" stopIfTrue="1" operator="equal">
      <formula>"green"</formula>
    </cfRule>
    <cfRule type="cellIs" dxfId="248" priority="627" stopIfTrue="1" operator="equal">
      <formula>"red"</formula>
    </cfRule>
    <cfRule type="cellIs" dxfId="247" priority="628" stopIfTrue="1" operator="equal">
      <formula>"yellow"</formula>
    </cfRule>
  </conditionalFormatting>
  <conditionalFormatting sqref="E42">
    <cfRule type="cellIs" dxfId="246" priority="623" stopIfTrue="1" operator="equal">
      <formula>"green"</formula>
    </cfRule>
    <cfRule type="cellIs" dxfId="245" priority="624" stopIfTrue="1" operator="equal">
      <formula>"red"</formula>
    </cfRule>
    <cfRule type="cellIs" dxfId="244" priority="625" stopIfTrue="1" operator="equal">
      <formula>"yellow"</formula>
    </cfRule>
  </conditionalFormatting>
  <conditionalFormatting sqref="D42">
    <cfRule type="cellIs" dxfId="243" priority="620" stopIfTrue="1" operator="equal">
      <formula>"green"</formula>
    </cfRule>
    <cfRule type="cellIs" dxfId="242" priority="621" stopIfTrue="1" operator="equal">
      <formula>"red"</formula>
    </cfRule>
    <cfRule type="cellIs" dxfId="241" priority="622" stopIfTrue="1" operator="equal">
      <formula>"yellow"</formula>
    </cfRule>
  </conditionalFormatting>
  <conditionalFormatting sqref="A42">
    <cfRule type="cellIs" dxfId="240" priority="617" stopIfTrue="1" operator="equal">
      <formula>"green"</formula>
    </cfRule>
    <cfRule type="cellIs" dxfId="239" priority="618" stopIfTrue="1" operator="equal">
      <formula>"red"</formula>
    </cfRule>
    <cfRule type="cellIs" dxfId="238" priority="619" stopIfTrue="1" operator="equal">
      <formula>"yellow"</formula>
    </cfRule>
  </conditionalFormatting>
  <conditionalFormatting sqref="F42:G42">
    <cfRule type="cellIs" dxfId="237" priority="614" stopIfTrue="1" operator="equal">
      <formula>"green"</formula>
    </cfRule>
    <cfRule type="cellIs" dxfId="236" priority="615" stopIfTrue="1" operator="equal">
      <formula>"red"</formula>
    </cfRule>
    <cfRule type="cellIs" dxfId="235" priority="616" stopIfTrue="1" operator="equal">
      <formula>"yellow"</formula>
    </cfRule>
  </conditionalFormatting>
  <conditionalFormatting sqref="G8:G14">
    <cfRule type="cellIs" dxfId="234" priority="611" stopIfTrue="1" operator="equal">
      <formula>"green"</formula>
    </cfRule>
    <cfRule type="cellIs" dxfId="233" priority="612" stopIfTrue="1" operator="equal">
      <formula>"red"</formula>
    </cfRule>
    <cfRule type="cellIs" dxfId="232" priority="613" stopIfTrue="1" operator="equal">
      <formula>"yellow"</formula>
    </cfRule>
  </conditionalFormatting>
  <conditionalFormatting sqref="H17:L24">
    <cfRule type="cellIs" dxfId="231" priority="608" stopIfTrue="1" operator="equal">
      <formula>"green"</formula>
    </cfRule>
    <cfRule type="cellIs" dxfId="230" priority="609" stopIfTrue="1" operator="equal">
      <formula>"red"</formula>
    </cfRule>
    <cfRule type="cellIs" dxfId="229" priority="610" stopIfTrue="1" operator="equal">
      <formula>"yellow"</formula>
    </cfRule>
  </conditionalFormatting>
  <conditionalFormatting sqref="G17:G24">
    <cfRule type="cellIs" dxfId="228" priority="605" stopIfTrue="1" operator="equal">
      <formula>"green"</formula>
    </cfRule>
    <cfRule type="cellIs" dxfId="227" priority="606" stopIfTrue="1" operator="equal">
      <formula>"red"</formula>
    </cfRule>
    <cfRule type="cellIs" dxfId="226" priority="607" stopIfTrue="1" operator="equal">
      <formula>"yellow"</formula>
    </cfRule>
  </conditionalFormatting>
  <conditionalFormatting sqref="G51:G60">
    <cfRule type="cellIs" dxfId="225" priority="602" stopIfTrue="1" operator="equal">
      <formula>"green"</formula>
    </cfRule>
    <cfRule type="cellIs" dxfId="224" priority="603" stopIfTrue="1" operator="equal">
      <formula>"red"</formula>
    </cfRule>
    <cfRule type="cellIs" dxfId="223" priority="604" stopIfTrue="1" operator="equal">
      <formula>"yellow"</formula>
    </cfRule>
  </conditionalFormatting>
  <conditionalFormatting sqref="G44:G49">
    <cfRule type="cellIs" dxfId="222" priority="599" stopIfTrue="1" operator="equal">
      <formula>"green"</formula>
    </cfRule>
    <cfRule type="cellIs" dxfId="221" priority="600" stopIfTrue="1" operator="equal">
      <formula>"red"</formula>
    </cfRule>
    <cfRule type="cellIs" dxfId="220" priority="601" stopIfTrue="1" operator="equal">
      <formula>"yellow"</formula>
    </cfRule>
  </conditionalFormatting>
  <conditionalFormatting sqref="G62:G71">
    <cfRule type="cellIs" dxfId="219" priority="596" stopIfTrue="1" operator="equal">
      <formula>"green"</formula>
    </cfRule>
    <cfRule type="cellIs" dxfId="218" priority="597" stopIfTrue="1" operator="equal">
      <formula>"red"</formula>
    </cfRule>
    <cfRule type="cellIs" dxfId="217" priority="598" stopIfTrue="1" operator="equal">
      <formula>"yellow"</formula>
    </cfRule>
  </conditionalFormatting>
  <conditionalFormatting sqref="G73:G82">
    <cfRule type="cellIs" dxfId="216" priority="593" stopIfTrue="1" operator="equal">
      <formula>"green"</formula>
    </cfRule>
    <cfRule type="cellIs" dxfId="215" priority="594" stopIfTrue="1" operator="equal">
      <formula>"red"</formula>
    </cfRule>
    <cfRule type="cellIs" dxfId="214" priority="595" stopIfTrue="1" operator="equal">
      <formula>"yellow"</formula>
    </cfRule>
  </conditionalFormatting>
  <conditionalFormatting sqref="G84:G93">
    <cfRule type="cellIs" dxfId="213" priority="590" stopIfTrue="1" operator="equal">
      <formula>"green"</formula>
    </cfRule>
    <cfRule type="cellIs" dxfId="212" priority="591" stopIfTrue="1" operator="equal">
      <formula>"red"</formula>
    </cfRule>
    <cfRule type="cellIs" dxfId="211" priority="592" stopIfTrue="1" operator="equal">
      <formula>"yellow"</formula>
    </cfRule>
  </conditionalFormatting>
  <conditionalFormatting sqref="G95:G100">
    <cfRule type="cellIs" dxfId="210" priority="587" stopIfTrue="1" operator="equal">
      <formula>"green"</formula>
    </cfRule>
    <cfRule type="cellIs" dxfId="209" priority="588" stopIfTrue="1" operator="equal">
      <formula>"red"</formula>
    </cfRule>
    <cfRule type="cellIs" dxfId="208" priority="589" stopIfTrue="1" operator="equal">
      <formula>"yellow"</formula>
    </cfRule>
  </conditionalFormatting>
  <conditionalFormatting sqref="G102:G107">
    <cfRule type="cellIs" dxfId="207" priority="584" stopIfTrue="1" operator="equal">
      <formula>"green"</formula>
    </cfRule>
    <cfRule type="cellIs" dxfId="206" priority="585" stopIfTrue="1" operator="equal">
      <formula>"red"</formula>
    </cfRule>
    <cfRule type="cellIs" dxfId="205" priority="586" stopIfTrue="1" operator="equal">
      <formula>"yellow"</formula>
    </cfRule>
  </conditionalFormatting>
  <conditionalFormatting sqref="G109:G114">
    <cfRule type="cellIs" dxfId="204" priority="581" stopIfTrue="1" operator="equal">
      <formula>"green"</formula>
    </cfRule>
    <cfRule type="cellIs" dxfId="203" priority="582" stopIfTrue="1" operator="equal">
      <formula>"red"</formula>
    </cfRule>
    <cfRule type="cellIs" dxfId="202" priority="583" stopIfTrue="1" operator="equal">
      <formula>"yellow"</formula>
    </cfRule>
  </conditionalFormatting>
  <conditionalFormatting sqref="G116:G126">
    <cfRule type="cellIs" dxfId="201" priority="578" stopIfTrue="1" operator="equal">
      <formula>"green"</formula>
    </cfRule>
    <cfRule type="cellIs" dxfId="200" priority="579" stopIfTrue="1" operator="equal">
      <formula>"red"</formula>
    </cfRule>
    <cfRule type="cellIs" dxfId="199" priority="580" stopIfTrue="1" operator="equal">
      <formula>"yellow"</formula>
    </cfRule>
  </conditionalFormatting>
  <conditionalFormatting sqref="G128:G136">
    <cfRule type="cellIs" dxfId="198" priority="575" stopIfTrue="1" operator="equal">
      <formula>"green"</formula>
    </cfRule>
    <cfRule type="cellIs" dxfId="197" priority="576" stopIfTrue="1" operator="equal">
      <formula>"red"</formula>
    </cfRule>
    <cfRule type="cellIs" dxfId="196" priority="577" stopIfTrue="1" operator="equal">
      <formula>"yellow"</formula>
    </cfRule>
  </conditionalFormatting>
  <conditionalFormatting sqref="G138:G147">
    <cfRule type="cellIs" dxfId="195" priority="572" stopIfTrue="1" operator="equal">
      <formula>"green"</formula>
    </cfRule>
    <cfRule type="cellIs" dxfId="194" priority="573" stopIfTrue="1" operator="equal">
      <formula>"red"</formula>
    </cfRule>
    <cfRule type="cellIs" dxfId="193" priority="574" stopIfTrue="1" operator="equal">
      <formula>"yellow"</formula>
    </cfRule>
  </conditionalFormatting>
  <conditionalFormatting sqref="G149:G158">
    <cfRule type="cellIs" dxfId="192" priority="569" stopIfTrue="1" operator="equal">
      <formula>"green"</formula>
    </cfRule>
    <cfRule type="cellIs" dxfId="191" priority="570" stopIfTrue="1" operator="equal">
      <formula>"red"</formula>
    </cfRule>
    <cfRule type="cellIs" dxfId="190" priority="571" stopIfTrue="1" operator="equal">
      <formula>"yellow"</formula>
    </cfRule>
  </conditionalFormatting>
  <conditionalFormatting sqref="G160:G165">
    <cfRule type="cellIs" dxfId="189" priority="566" stopIfTrue="1" operator="equal">
      <formula>"green"</formula>
    </cfRule>
    <cfRule type="cellIs" dxfId="188" priority="567" stopIfTrue="1" operator="equal">
      <formula>"red"</formula>
    </cfRule>
    <cfRule type="cellIs" dxfId="187" priority="568" stopIfTrue="1" operator="equal">
      <formula>"yellow"</formula>
    </cfRule>
  </conditionalFormatting>
  <conditionalFormatting sqref="G35:G41">
    <cfRule type="cellIs" dxfId="186" priority="521" stopIfTrue="1" operator="equal">
      <formula>"green"</formula>
    </cfRule>
    <cfRule type="cellIs" dxfId="185" priority="522" stopIfTrue="1" operator="equal">
      <formula>"red"</formula>
    </cfRule>
    <cfRule type="cellIs" dxfId="184" priority="523" stopIfTrue="1" operator="equal">
      <formula>"yellow"</formula>
    </cfRule>
  </conditionalFormatting>
  <conditionalFormatting sqref="E25">
    <cfRule type="cellIs" dxfId="183" priority="512" stopIfTrue="1" operator="equal">
      <formula>"green"</formula>
    </cfRule>
    <cfRule type="cellIs" dxfId="182" priority="513" stopIfTrue="1" operator="equal">
      <formula>"red"</formula>
    </cfRule>
    <cfRule type="cellIs" dxfId="181" priority="514" stopIfTrue="1" operator="equal">
      <formula>"yellow"</formula>
    </cfRule>
  </conditionalFormatting>
  <conditionalFormatting sqref="E34">
    <cfRule type="cellIs" dxfId="180" priority="509" stopIfTrue="1" operator="equal">
      <formula>"green"</formula>
    </cfRule>
    <cfRule type="cellIs" dxfId="179" priority="510" stopIfTrue="1" operator="equal">
      <formula>"red"</formula>
    </cfRule>
    <cfRule type="cellIs" dxfId="178" priority="511" stopIfTrue="1" operator="equal">
      <formula>"yellow"</formula>
    </cfRule>
  </conditionalFormatting>
  <conditionalFormatting sqref="H35:L41">
    <cfRule type="cellIs" dxfId="177" priority="506" stopIfTrue="1" operator="equal">
      <formula>"green"</formula>
    </cfRule>
    <cfRule type="cellIs" dxfId="176" priority="507" stopIfTrue="1" operator="equal">
      <formula>"red"</formula>
    </cfRule>
    <cfRule type="cellIs" dxfId="175" priority="508" stopIfTrue="1" operator="equal">
      <formula>"yellow"</formula>
    </cfRule>
  </conditionalFormatting>
  <conditionalFormatting sqref="H26:L33">
    <cfRule type="cellIs" dxfId="174" priority="503" stopIfTrue="1" operator="equal">
      <formula>"green"</formula>
    </cfRule>
    <cfRule type="cellIs" dxfId="173" priority="504" stopIfTrue="1" operator="equal">
      <formula>"red"</formula>
    </cfRule>
    <cfRule type="cellIs" dxfId="172" priority="505" stopIfTrue="1" operator="equal">
      <formula>"yellow"</formula>
    </cfRule>
  </conditionalFormatting>
  <conditionalFormatting sqref="G26:G33">
    <cfRule type="cellIs" dxfId="171" priority="500" stopIfTrue="1" operator="equal">
      <formula>"green"</formula>
    </cfRule>
    <cfRule type="cellIs" dxfId="170" priority="501" stopIfTrue="1" operator="equal">
      <formula>"red"</formula>
    </cfRule>
    <cfRule type="cellIs" dxfId="169" priority="502" stopIfTrue="1" operator="equal">
      <formula>"yellow"</formula>
    </cfRule>
  </conditionalFormatting>
  <conditionalFormatting sqref="F35:F41">
    <cfRule type="cellIs" dxfId="168" priority="499" stopIfTrue="1" operator="equal">
      <formula>"green"</formula>
    </cfRule>
  </conditionalFormatting>
  <conditionalFormatting sqref="F17:F24">
    <cfRule type="cellIs" dxfId="167" priority="498" stopIfTrue="1" operator="equal">
      <formula>"green"</formula>
    </cfRule>
  </conditionalFormatting>
  <conditionalFormatting sqref="F27:F33">
    <cfRule type="cellIs" dxfId="166" priority="497" stopIfTrue="1" operator="equal">
      <formula>"green"</formula>
    </cfRule>
  </conditionalFormatting>
  <conditionalFormatting sqref="F26">
    <cfRule type="cellIs" dxfId="165" priority="496" stopIfTrue="1" operator="equal">
      <formula>"green"</formula>
    </cfRule>
  </conditionalFormatting>
  <conditionalFormatting sqref="F16:O16">
    <cfRule type="cellIs" dxfId="164" priority="493" stopIfTrue="1" operator="equal">
      <formula>"green"</formula>
    </cfRule>
    <cfRule type="cellIs" dxfId="163" priority="494" stopIfTrue="1" operator="equal">
      <formula>"red"</formula>
    </cfRule>
    <cfRule type="cellIs" dxfId="162" priority="495" stopIfTrue="1" operator="equal">
      <formula>"yellow"</formula>
    </cfRule>
  </conditionalFormatting>
  <conditionalFormatting sqref="F25:O25">
    <cfRule type="cellIs" dxfId="161" priority="490" stopIfTrue="1" operator="equal">
      <formula>"green"</formula>
    </cfRule>
    <cfRule type="cellIs" dxfId="160" priority="491" stopIfTrue="1" operator="equal">
      <formula>"red"</formula>
    </cfRule>
    <cfRule type="cellIs" dxfId="159" priority="492" stopIfTrue="1" operator="equal">
      <formula>"yellow"</formula>
    </cfRule>
  </conditionalFormatting>
  <conditionalFormatting sqref="F34:O34">
    <cfRule type="cellIs" dxfId="158" priority="487" stopIfTrue="1" operator="equal">
      <formula>"green"</formula>
    </cfRule>
    <cfRule type="cellIs" dxfId="157" priority="488" stopIfTrue="1" operator="equal">
      <formula>"red"</formula>
    </cfRule>
    <cfRule type="cellIs" dxfId="156" priority="489" stopIfTrue="1" operator="equal">
      <formula>"yellow"</formula>
    </cfRule>
  </conditionalFormatting>
  <conditionalFormatting sqref="G177">
    <cfRule type="cellIs" dxfId="155" priority="484" stopIfTrue="1" operator="equal">
      <formula>"green"</formula>
    </cfRule>
    <cfRule type="cellIs" dxfId="154" priority="485" stopIfTrue="1" operator="equal">
      <formula>"red"</formula>
    </cfRule>
    <cfRule type="cellIs" dxfId="153" priority="486" stopIfTrue="1" operator="equal">
      <formula>"yellow"</formula>
    </cfRule>
  </conditionalFormatting>
  <conditionalFormatting sqref="A177">
    <cfRule type="cellIs" dxfId="152" priority="481" stopIfTrue="1" operator="equal">
      <formula>"green"</formula>
    </cfRule>
    <cfRule type="cellIs" dxfId="151" priority="482" stopIfTrue="1" operator="equal">
      <formula>"red"</formula>
    </cfRule>
    <cfRule type="cellIs" dxfId="150" priority="483" stopIfTrue="1" operator="equal">
      <formula>"yellow"</formula>
    </cfRule>
  </conditionalFormatting>
  <conditionalFormatting sqref="E177">
    <cfRule type="cellIs" dxfId="149" priority="478" stopIfTrue="1" operator="equal">
      <formula>"green"</formula>
    </cfRule>
    <cfRule type="cellIs" dxfId="148" priority="479" stopIfTrue="1" operator="equal">
      <formula>"red"</formula>
    </cfRule>
    <cfRule type="cellIs" dxfId="147" priority="480" stopIfTrue="1" operator="equal">
      <formula>"yellow"</formula>
    </cfRule>
  </conditionalFormatting>
  <conditionalFormatting sqref="G178">
    <cfRule type="cellIs" dxfId="146" priority="475" stopIfTrue="1" operator="equal">
      <formula>"green"</formula>
    </cfRule>
    <cfRule type="cellIs" dxfId="145" priority="476" stopIfTrue="1" operator="equal">
      <formula>"red"</formula>
    </cfRule>
    <cfRule type="cellIs" dxfId="144" priority="477" stopIfTrue="1" operator="equal">
      <formula>"yellow"</formula>
    </cfRule>
  </conditionalFormatting>
  <conditionalFormatting sqref="A178">
    <cfRule type="cellIs" dxfId="143" priority="472" stopIfTrue="1" operator="equal">
      <formula>"green"</formula>
    </cfRule>
    <cfRule type="cellIs" dxfId="142" priority="473" stopIfTrue="1" operator="equal">
      <formula>"red"</formula>
    </cfRule>
    <cfRule type="cellIs" dxfId="141" priority="474" stopIfTrue="1" operator="equal">
      <formula>"yellow"</formula>
    </cfRule>
  </conditionalFormatting>
  <conditionalFormatting sqref="E178">
    <cfRule type="cellIs" dxfId="140" priority="469" stopIfTrue="1" operator="equal">
      <formula>"green"</formula>
    </cfRule>
    <cfRule type="cellIs" dxfId="139" priority="470" stopIfTrue="1" operator="equal">
      <formula>"red"</formula>
    </cfRule>
    <cfRule type="cellIs" dxfId="138" priority="471" stopIfTrue="1" operator="equal">
      <formula>"yellow"</formula>
    </cfRule>
  </conditionalFormatting>
  <conditionalFormatting sqref="B177:B178">
    <cfRule type="cellIs" dxfId="137" priority="466" stopIfTrue="1" operator="equal">
      <formula>"green"</formula>
    </cfRule>
    <cfRule type="cellIs" dxfId="136" priority="467" stopIfTrue="1" operator="equal">
      <formula>"red"</formula>
    </cfRule>
    <cfRule type="cellIs" dxfId="135" priority="468" stopIfTrue="1" operator="equal">
      <formula>"yellow"</formula>
    </cfRule>
  </conditionalFormatting>
  <conditionalFormatting sqref="F177:F178">
    <cfRule type="cellIs" dxfId="134" priority="463" stopIfTrue="1" operator="equal">
      <formula>"green"</formula>
    </cfRule>
    <cfRule type="cellIs" dxfId="133" priority="464" stopIfTrue="1" operator="equal">
      <formula>"red"</formula>
    </cfRule>
    <cfRule type="cellIs" dxfId="132" priority="465" stopIfTrue="1" operator="equal">
      <formula>"yellow"</formula>
    </cfRule>
  </conditionalFormatting>
  <conditionalFormatting sqref="A7">
    <cfRule type="cellIs" dxfId="131" priority="130" stopIfTrue="1" operator="equal">
      <formula>"green"</formula>
    </cfRule>
    <cfRule type="cellIs" dxfId="130" priority="131" stopIfTrue="1" operator="equal">
      <formula>"red"</formula>
    </cfRule>
    <cfRule type="cellIs" dxfId="129" priority="132" stopIfTrue="1" operator="equal">
      <formula>"yellow"</formula>
    </cfRule>
  </conditionalFormatting>
  <conditionalFormatting sqref="A34">
    <cfRule type="cellIs" dxfId="128" priority="127" stopIfTrue="1" operator="equal">
      <formula>"green"</formula>
    </cfRule>
    <cfRule type="cellIs" dxfId="127" priority="128" stopIfTrue="1" operator="equal">
      <formula>"red"</formula>
    </cfRule>
    <cfRule type="cellIs" dxfId="126" priority="129" stopIfTrue="1" operator="equal">
      <formula>"yellow"</formula>
    </cfRule>
  </conditionalFormatting>
  <conditionalFormatting sqref="A43">
    <cfRule type="cellIs" dxfId="125" priority="124" stopIfTrue="1" operator="equal">
      <formula>"green"</formula>
    </cfRule>
    <cfRule type="cellIs" dxfId="124" priority="125" stopIfTrue="1" operator="equal">
      <formula>"red"</formula>
    </cfRule>
    <cfRule type="cellIs" dxfId="123" priority="126" stopIfTrue="1" operator="equal">
      <formula>"yellow"</formula>
    </cfRule>
  </conditionalFormatting>
  <conditionalFormatting sqref="A50">
    <cfRule type="cellIs" dxfId="122" priority="121" stopIfTrue="1" operator="equal">
      <formula>"green"</formula>
    </cfRule>
    <cfRule type="cellIs" dxfId="121" priority="122" stopIfTrue="1" operator="equal">
      <formula>"red"</formula>
    </cfRule>
    <cfRule type="cellIs" dxfId="120" priority="123" stopIfTrue="1" operator="equal">
      <formula>"yellow"</formula>
    </cfRule>
  </conditionalFormatting>
  <conditionalFormatting sqref="A61">
    <cfRule type="cellIs" dxfId="119" priority="118" stopIfTrue="1" operator="equal">
      <formula>"green"</formula>
    </cfRule>
    <cfRule type="cellIs" dxfId="118" priority="119" stopIfTrue="1" operator="equal">
      <formula>"red"</formula>
    </cfRule>
    <cfRule type="cellIs" dxfId="117" priority="120" stopIfTrue="1" operator="equal">
      <formula>"yellow"</formula>
    </cfRule>
  </conditionalFormatting>
  <conditionalFormatting sqref="A72">
    <cfRule type="cellIs" dxfId="116" priority="115" stopIfTrue="1" operator="equal">
      <formula>"green"</formula>
    </cfRule>
    <cfRule type="cellIs" dxfId="115" priority="116" stopIfTrue="1" operator="equal">
      <formula>"red"</formula>
    </cfRule>
    <cfRule type="cellIs" dxfId="114" priority="117" stopIfTrue="1" operator="equal">
      <formula>"yellow"</formula>
    </cfRule>
  </conditionalFormatting>
  <conditionalFormatting sqref="A83">
    <cfRule type="cellIs" dxfId="113" priority="112" stopIfTrue="1" operator="equal">
      <formula>"green"</formula>
    </cfRule>
    <cfRule type="cellIs" dxfId="112" priority="113" stopIfTrue="1" operator="equal">
      <formula>"red"</formula>
    </cfRule>
    <cfRule type="cellIs" dxfId="111" priority="114" stopIfTrue="1" operator="equal">
      <formula>"yellow"</formula>
    </cfRule>
  </conditionalFormatting>
  <conditionalFormatting sqref="A94">
    <cfRule type="cellIs" dxfId="110" priority="109" stopIfTrue="1" operator="equal">
      <formula>"green"</formula>
    </cfRule>
    <cfRule type="cellIs" dxfId="109" priority="110" stopIfTrue="1" operator="equal">
      <formula>"red"</formula>
    </cfRule>
    <cfRule type="cellIs" dxfId="108" priority="111" stopIfTrue="1" operator="equal">
      <formula>"yellow"</formula>
    </cfRule>
  </conditionalFormatting>
  <conditionalFormatting sqref="A101">
    <cfRule type="cellIs" dxfId="107" priority="106" stopIfTrue="1" operator="equal">
      <formula>"green"</formula>
    </cfRule>
    <cfRule type="cellIs" dxfId="106" priority="107" stopIfTrue="1" operator="equal">
      <formula>"red"</formula>
    </cfRule>
    <cfRule type="cellIs" dxfId="105" priority="108" stopIfTrue="1" operator="equal">
      <formula>"yellow"</formula>
    </cfRule>
  </conditionalFormatting>
  <conditionalFormatting sqref="A108">
    <cfRule type="cellIs" dxfId="104" priority="103" stopIfTrue="1" operator="equal">
      <formula>"green"</formula>
    </cfRule>
    <cfRule type="cellIs" dxfId="103" priority="104" stopIfTrue="1" operator="equal">
      <formula>"red"</formula>
    </cfRule>
    <cfRule type="cellIs" dxfId="102" priority="105" stopIfTrue="1" operator="equal">
      <formula>"yellow"</formula>
    </cfRule>
  </conditionalFormatting>
  <conditionalFormatting sqref="A108">
    <cfRule type="cellIs" dxfId="101" priority="100" stopIfTrue="1" operator="equal">
      <formula>"green"</formula>
    </cfRule>
    <cfRule type="cellIs" dxfId="100" priority="101" stopIfTrue="1" operator="equal">
      <formula>"red"</formula>
    </cfRule>
    <cfRule type="cellIs" dxfId="99" priority="102" stopIfTrue="1" operator="equal">
      <formula>"yellow"</formula>
    </cfRule>
  </conditionalFormatting>
  <conditionalFormatting sqref="A115">
    <cfRule type="cellIs" dxfId="98" priority="97" stopIfTrue="1" operator="equal">
      <formula>"green"</formula>
    </cfRule>
    <cfRule type="cellIs" dxfId="97" priority="98" stopIfTrue="1" operator="equal">
      <formula>"red"</formula>
    </cfRule>
    <cfRule type="cellIs" dxfId="96" priority="99" stopIfTrue="1" operator="equal">
      <formula>"yellow"</formula>
    </cfRule>
  </conditionalFormatting>
  <conditionalFormatting sqref="A115">
    <cfRule type="cellIs" dxfId="95" priority="94" stopIfTrue="1" operator="equal">
      <formula>"green"</formula>
    </cfRule>
    <cfRule type="cellIs" dxfId="94" priority="95" stopIfTrue="1" operator="equal">
      <formula>"red"</formula>
    </cfRule>
    <cfRule type="cellIs" dxfId="93" priority="96" stopIfTrue="1" operator="equal">
      <formula>"yellow"</formula>
    </cfRule>
  </conditionalFormatting>
  <conditionalFormatting sqref="A115">
    <cfRule type="cellIs" dxfId="92" priority="91" stopIfTrue="1" operator="equal">
      <formula>"green"</formula>
    </cfRule>
    <cfRule type="cellIs" dxfId="91" priority="92" stopIfTrue="1" operator="equal">
      <formula>"red"</formula>
    </cfRule>
    <cfRule type="cellIs" dxfId="90" priority="93" stopIfTrue="1" operator="equal">
      <formula>"yellow"</formula>
    </cfRule>
  </conditionalFormatting>
  <conditionalFormatting sqref="A127">
    <cfRule type="cellIs" dxfId="89" priority="88" stopIfTrue="1" operator="equal">
      <formula>"green"</formula>
    </cfRule>
    <cfRule type="cellIs" dxfId="88" priority="89" stopIfTrue="1" operator="equal">
      <formula>"red"</formula>
    </cfRule>
    <cfRule type="cellIs" dxfId="87" priority="90" stopIfTrue="1" operator="equal">
      <formula>"yellow"</formula>
    </cfRule>
  </conditionalFormatting>
  <conditionalFormatting sqref="A127">
    <cfRule type="cellIs" dxfId="86" priority="85" stopIfTrue="1" operator="equal">
      <formula>"green"</formula>
    </cfRule>
    <cfRule type="cellIs" dxfId="85" priority="86" stopIfTrue="1" operator="equal">
      <formula>"red"</formula>
    </cfRule>
    <cfRule type="cellIs" dxfId="84" priority="87" stopIfTrue="1" operator="equal">
      <formula>"yellow"</formula>
    </cfRule>
  </conditionalFormatting>
  <conditionalFormatting sqref="A127">
    <cfRule type="cellIs" dxfId="83" priority="82" stopIfTrue="1" operator="equal">
      <formula>"green"</formula>
    </cfRule>
    <cfRule type="cellIs" dxfId="82" priority="83" stopIfTrue="1" operator="equal">
      <formula>"red"</formula>
    </cfRule>
    <cfRule type="cellIs" dxfId="81" priority="84" stopIfTrue="1" operator="equal">
      <formula>"yellow"</formula>
    </cfRule>
  </conditionalFormatting>
  <conditionalFormatting sqref="A127">
    <cfRule type="cellIs" dxfId="80" priority="79" stopIfTrue="1" operator="equal">
      <formula>"green"</formula>
    </cfRule>
    <cfRule type="cellIs" dxfId="79" priority="80" stopIfTrue="1" operator="equal">
      <formula>"red"</formula>
    </cfRule>
    <cfRule type="cellIs" dxfId="78" priority="81" stopIfTrue="1" operator="equal">
      <formula>"yellow"</formula>
    </cfRule>
  </conditionalFormatting>
  <conditionalFormatting sqref="A137">
    <cfRule type="cellIs" dxfId="77" priority="76" stopIfTrue="1" operator="equal">
      <formula>"green"</formula>
    </cfRule>
    <cfRule type="cellIs" dxfId="76" priority="77" stopIfTrue="1" operator="equal">
      <formula>"red"</formula>
    </cfRule>
    <cfRule type="cellIs" dxfId="75" priority="78" stopIfTrue="1" operator="equal">
      <formula>"yellow"</formula>
    </cfRule>
  </conditionalFormatting>
  <conditionalFormatting sqref="A137">
    <cfRule type="cellIs" dxfId="74" priority="73" stopIfTrue="1" operator="equal">
      <formula>"green"</formula>
    </cfRule>
    <cfRule type="cellIs" dxfId="73" priority="74" stopIfTrue="1" operator="equal">
      <formula>"red"</formula>
    </cfRule>
    <cfRule type="cellIs" dxfId="72" priority="75" stopIfTrue="1" operator="equal">
      <formula>"yellow"</formula>
    </cfRule>
  </conditionalFormatting>
  <conditionalFormatting sqref="A137">
    <cfRule type="cellIs" dxfId="71" priority="70" stopIfTrue="1" operator="equal">
      <formula>"green"</formula>
    </cfRule>
    <cfRule type="cellIs" dxfId="70" priority="71" stopIfTrue="1" operator="equal">
      <formula>"red"</formula>
    </cfRule>
    <cfRule type="cellIs" dxfId="69" priority="72" stopIfTrue="1" operator="equal">
      <formula>"yellow"</formula>
    </cfRule>
  </conditionalFormatting>
  <conditionalFormatting sqref="A137">
    <cfRule type="cellIs" dxfId="68" priority="67" stopIfTrue="1" operator="equal">
      <formula>"green"</formula>
    </cfRule>
    <cfRule type="cellIs" dxfId="67" priority="68" stopIfTrue="1" operator="equal">
      <formula>"red"</formula>
    </cfRule>
    <cfRule type="cellIs" dxfId="66" priority="69" stopIfTrue="1" operator="equal">
      <formula>"yellow"</formula>
    </cfRule>
  </conditionalFormatting>
  <conditionalFormatting sqref="A137">
    <cfRule type="cellIs" dxfId="65" priority="64" stopIfTrue="1" operator="equal">
      <formula>"green"</formula>
    </cfRule>
    <cfRule type="cellIs" dxfId="64" priority="65" stopIfTrue="1" operator="equal">
      <formula>"red"</formula>
    </cfRule>
    <cfRule type="cellIs" dxfId="63" priority="66" stopIfTrue="1" operator="equal">
      <formula>"yellow"</formula>
    </cfRule>
  </conditionalFormatting>
  <conditionalFormatting sqref="A148">
    <cfRule type="cellIs" dxfId="62" priority="61" stopIfTrue="1" operator="equal">
      <formula>"green"</formula>
    </cfRule>
    <cfRule type="cellIs" dxfId="61" priority="62" stopIfTrue="1" operator="equal">
      <formula>"red"</formula>
    </cfRule>
    <cfRule type="cellIs" dxfId="60" priority="63" stopIfTrue="1" operator="equal">
      <formula>"yellow"</formula>
    </cfRule>
  </conditionalFormatting>
  <conditionalFormatting sqref="A148">
    <cfRule type="cellIs" dxfId="59" priority="58" stopIfTrue="1" operator="equal">
      <formula>"green"</formula>
    </cfRule>
    <cfRule type="cellIs" dxfId="58" priority="59" stopIfTrue="1" operator="equal">
      <formula>"red"</formula>
    </cfRule>
    <cfRule type="cellIs" dxfId="57" priority="60" stopIfTrue="1" operator="equal">
      <formula>"yellow"</formula>
    </cfRule>
  </conditionalFormatting>
  <conditionalFormatting sqref="A148">
    <cfRule type="cellIs" dxfId="56" priority="55" stopIfTrue="1" operator="equal">
      <formula>"green"</formula>
    </cfRule>
    <cfRule type="cellIs" dxfId="55" priority="56" stopIfTrue="1" operator="equal">
      <formula>"red"</formula>
    </cfRule>
    <cfRule type="cellIs" dxfId="54" priority="57" stopIfTrue="1" operator="equal">
      <formula>"yellow"</formula>
    </cfRule>
  </conditionalFormatting>
  <conditionalFormatting sqref="A148">
    <cfRule type="cellIs" dxfId="53" priority="52" stopIfTrue="1" operator="equal">
      <formula>"green"</formula>
    </cfRule>
    <cfRule type="cellIs" dxfId="52" priority="53" stopIfTrue="1" operator="equal">
      <formula>"red"</formula>
    </cfRule>
    <cfRule type="cellIs" dxfId="51" priority="54" stopIfTrue="1" operator="equal">
      <formula>"yellow"</formula>
    </cfRule>
  </conditionalFormatting>
  <conditionalFormatting sqref="A148">
    <cfRule type="cellIs" dxfId="50" priority="49" stopIfTrue="1" operator="equal">
      <formula>"green"</formula>
    </cfRule>
    <cfRule type="cellIs" dxfId="49" priority="50" stopIfTrue="1" operator="equal">
      <formula>"red"</formula>
    </cfRule>
    <cfRule type="cellIs" dxfId="48" priority="51" stopIfTrue="1" operator="equal">
      <formula>"yellow"</formula>
    </cfRule>
  </conditionalFormatting>
  <conditionalFormatting sqref="A148">
    <cfRule type="cellIs" dxfId="47" priority="46" stopIfTrue="1" operator="equal">
      <formula>"green"</formula>
    </cfRule>
    <cfRule type="cellIs" dxfId="46" priority="47" stopIfTrue="1" operator="equal">
      <formula>"red"</formula>
    </cfRule>
    <cfRule type="cellIs" dxfId="45" priority="48" stopIfTrue="1" operator="equal">
      <formula>"yellow"</formula>
    </cfRule>
  </conditionalFormatting>
  <conditionalFormatting sqref="A159">
    <cfRule type="cellIs" dxfId="44" priority="43" stopIfTrue="1" operator="equal">
      <formula>"green"</formula>
    </cfRule>
    <cfRule type="cellIs" dxfId="43" priority="44" stopIfTrue="1" operator="equal">
      <formula>"red"</formula>
    </cfRule>
    <cfRule type="cellIs" dxfId="42" priority="45" stopIfTrue="1" operator="equal">
      <formula>"yellow"</formula>
    </cfRule>
  </conditionalFormatting>
  <conditionalFormatting sqref="A159">
    <cfRule type="cellIs" dxfId="41" priority="40" stopIfTrue="1" operator="equal">
      <formula>"green"</formula>
    </cfRule>
    <cfRule type="cellIs" dxfId="40" priority="41" stopIfTrue="1" operator="equal">
      <formula>"red"</formula>
    </cfRule>
    <cfRule type="cellIs" dxfId="39" priority="42" stopIfTrue="1" operator="equal">
      <formula>"yellow"</formula>
    </cfRule>
  </conditionalFormatting>
  <conditionalFormatting sqref="A159">
    <cfRule type="cellIs" dxfId="38" priority="37" stopIfTrue="1" operator="equal">
      <formula>"green"</formula>
    </cfRule>
    <cfRule type="cellIs" dxfId="37" priority="38" stopIfTrue="1" operator="equal">
      <formula>"red"</formula>
    </cfRule>
    <cfRule type="cellIs" dxfId="36" priority="39" stopIfTrue="1" operator="equal">
      <formula>"yellow"</formula>
    </cfRule>
  </conditionalFormatting>
  <conditionalFormatting sqref="A159">
    <cfRule type="cellIs" dxfId="35" priority="34" stopIfTrue="1" operator="equal">
      <formula>"green"</formula>
    </cfRule>
    <cfRule type="cellIs" dxfId="34" priority="35" stopIfTrue="1" operator="equal">
      <formula>"red"</formula>
    </cfRule>
    <cfRule type="cellIs" dxfId="33" priority="36" stopIfTrue="1" operator="equal">
      <formula>"yellow"</formula>
    </cfRule>
  </conditionalFormatting>
  <conditionalFormatting sqref="A159">
    <cfRule type="cellIs" dxfId="32" priority="31" stopIfTrue="1" operator="equal">
      <formula>"green"</formula>
    </cfRule>
    <cfRule type="cellIs" dxfId="31" priority="32" stopIfTrue="1" operator="equal">
      <formula>"red"</formula>
    </cfRule>
    <cfRule type="cellIs" dxfId="30" priority="33" stopIfTrue="1" operator="equal">
      <formula>"yellow"</formula>
    </cfRule>
  </conditionalFormatting>
  <conditionalFormatting sqref="A159">
    <cfRule type="cellIs" dxfId="29" priority="28" stopIfTrue="1" operator="equal">
      <formula>"green"</formula>
    </cfRule>
    <cfRule type="cellIs" dxfId="28" priority="29" stopIfTrue="1" operator="equal">
      <formula>"red"</formula>
    </cfRule>
    <cfRule type="cellIs" dxfId="27" priority="30" stopIfTrue="1" operator="equal">
      <formula>"yellow"</formula>
    </cfRule>
  </conditionalFormatting>
  <conditionalFormatting sqref="A159">
    <cfRule type="cellIs" dxfId="26" priority="25" stopIfTrue="1" operator="equal">
      <formula>"green"</formula>
    </cfRule>
    <cfRule type="cellIs" dxfId="25" priority="26" stopIfTrue="1" operator="equal">
      <formula>"red"</formula>
    </cfRule>
    <cfRule type="cellIs" dxfId="24" priority="27" stopIfTrue="1" operator="equal">
      <formula>"yellow"</formula>
    </cfRule>
  </conditionalFormatting>
  <conditionalFormatting sqref="A166">
    <cfRule type="cellIs" dxfId="23" priority="22" stopIfTrue="1" operator="equal">
      <formula>"green"</formula>
    </cfRule>
    <cfRule type="cellIs" dxfId="22" priority="23" stopIfTrue="1" operator="equal">
      <formula>"red"</formula>
    </cfRule>
    <cfRule type="cellIs" dxfId="21" priority="24" stopIfTrue="1" operator="equal">
      <formula>"yellow"</formula>
    </cfRule>
  </conditionalFormatting>
  <conditionalFormatting sqref="A166">
    <cfRule type="cellIs" dxfId="20" priority="19" stopIfTrue="1" operator="equal">
      <formula>"green"</formula>
    </cfRule>
    <cfRule type="cellIs" dxfId="19" priority="20" stopIfTrue="1" operator="equal">
      <formula>"red"</formula>
    </cfRule>
    <cfRule type="cellIs" dxfId="18" priority="21" stopIfTrue="1" operator="equal">
      <formula>"yellow"</formula>
    </cfRule>
  </conditionalFormatting>
  <conditionalFormatting sqref="A166">
    <cfRule type="cellIs" dxfId="17" priority="16" stopIfTrue="1" operator="equal">
      <formula>"green"</formula>
    </cfRule>
    <cfRule type="cellIs" dxfId="16" priority="17" stopIfTrue="1" operator="equal">
      <formula>"red"</formula>
    </cfRule>
    <cfRule type="cellIs" dxfId="15" priority="18" stopIfTrue="1" operator="equal">
      <formula>"yellow"</formula>
    </cfRule>
  </conditionalFormatting>
  <conditionalFormatting sqref="A166">
    <cfRule type="cellIs" dxfId="14" priority="13" stopIfTrue="1" operator="equal">
      <formula>"green"</formula>
    </cfRule>
    <cfRule type="cellIs" dxfId="13" priority="14" stopIfTrue="1" operator="equal">
      <formula>"red"</formula>
    </cfRule>
    <cfRule type="cellIs" dxfId="12" priority="15" stopIfTrue="1" operator="equal">
      <formula>"yellow"</formula>
    </cfRule>
  </conditionalFormatting>
  <conditionalFormatting sqref="A166">
    <cfRule type="cellIs" dxfId="11" priority="10" stopIfTrue="1" operator="equal">
      <formula>"green"</formula>
    </cfRule>
    <cfRule type="cellIs" dxfId="10" priority="11" stopIfTrue="1" operator="equal">
      <formula>"red"</formula>
    </cfRule>
    <cfRule type="cellIs" dxfId="9" priority="12" stopIfTrue="1" operator="equal">
      <formula>"yellow"</formula>
    </cfRule>
  </conditionalFormatting>
  <conditionalFormatting sqref="A166">
    <cfRule type="cellIs" dxfId="8" priority="7" stopIfTrue="1" operator="equal">
      <formula>"green"</formula>
    </cfRule>
    <cfRule type="cellIs" dxfId="7" priority="8" stopIfTrue="1" operator="equal">
      <formula>"red"</formula>
    </cfRule>
    <cfRule type="cellIs" dxfId="6" priority="9" stopIfTrue="1" operator="equal">
      <formula>"yellow"</formula>
    </cfRule>
  </conditionalFormatting>
  <conditionalFormatting sqref="A166">
    <cfRule type="cellIs" dxfId="5" priority="4" stopIfTrue="1" operator="equal">
      <formula>"green"</formula>
    </cfRule>
    <cfRule type="cellIs" dxfId="4" priority="5" stopIfTrue="1" operator="equal">
      <formula>"red"</formula>
    </cfRule>
    <cfRule type="cellIs" dxfId="3" priority="6" stopIfTrue="1" operator="equal">
      <formula>"yellow"</formula>
    </cfRule>
  </conditionalFormatting>
  <conditionalFormatting sqref="A166">
    <cfRule type="cellIs" dxfId="2" priority="1" stopIfTrue="1" operator="equal">
      <formula>"green"</formula>
    </cfRule>
    <cfRule type="cellIs" dxfId="1" priority="2" stopIfTrue="1" operator="equal">
      <formula>"red"</formula>
    </cfRule>
    <cfRule type="cellIs" dxfId="0" priority="3" stopIfTrue="1" operator="equal">
      <formula>"yellow"</formula>
    </cfRule>
  </conditionalFormatting>
  <pageMargins left="0.70866141732283472" right="0.70866141732283472" top="0.74803149606299213" bottom="0.74803149606299213" header="0.31496062992125984" footer="0.31496062992125984"/>
  <pageSetup paperSize="9" scale="55" fitToHeight="10000" orientation="landscape" r:id="rId1"/>
  <headerFooter>
    <oddHeader>&amp;C&amp;10Матрица-Бюджет на Индикативния списък на проектите и дейностите,
включени в интегрирания план за градско възстановяване и развитие - гр. Бургас</oddHeader>
    <oddFooter>&amp;R&amp;P ОТ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ОТЧЕТ НА  ИПГВР </vt:lpstr>
      <vt:lpstr>ОТЧЕТ ИЗПЪЛНЕНИЕ ИП</vt:lpstr>
      <vt:lpstr>МАТРИЦА БУРГАС 2016 ИЗВЪН ЗОНИ</vt:lpstr>
      <vt:lpstr>'МАТРИЦА БУРГАС 2016 ИЗВЪН ЗОНИ'!Print_Area</vt:lpstr>
      <vt:lpstr>'ОТЧЕТ НА  ИПГВР '!Print_Area</vt:lpstr>
      <vt:lpstr>'МАТРИЦА БУРГАС 2016 ИЗВЪН ЗОНИ'!Print_Titles</vt:lpstr>
      <vt:lpstr>'ОТЧЕТ НА  ИПГВР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Hristo Yovkov</dc:creator>
  <cp:lastModifiedBy>Windows User</cp:lastModifiedBy>
  <cp:lastPrinted>2021-03-17T07:34:47Z</cp:lastPrinted>
  <dcterms:created xsi:type="dcterms:W3CDTF">2013-07-24T19:40:55Z</dcterms:created>
  <dcterms:modified xsi:type="dcterms:W3CDTF">2021-04-02T09:19:55Z</dcterms:modified>
</cp:coreProperties>
</file>